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\\fnai01\current\Invasive_Plants\FWC_Treatment\Avenza_Maps_Instructions\"/>
    </mc:Choice>
  </mc:AlternateContent>
  <bookViews>
    <workbookView xWindow="0" yWindow="0" windowWidth="28800" windowHeight="12315" tabRatio="809" firstSheet="3" activeTab="3"/>
  </bookViews>
  <sheets>
    <sheet name="Complian_example" sheetId="1" state="hidden" r:id="rId1"/>
    <sheet name="Original_data" sheetId="2" r:id="rId2"/>
    <sheet name="lookups" sheetId="4" state="hidden" r:id="rId3"/>
    <sheet name="Ouput_table" sheetId="12" r:id="rId4"/>
    <sheet name="All_summary" sheetId="9" r:id="rId5"/>
    <sheet name="Summary_species" sheetId="6" r:id="rId6"/>
    <sheet name="Lookup_Tables" sheetId="11" r:id="rId7"/>
    <sheet name="Avenza_Schema_Ref" sheetId="13" r:id="rId8"/>
    <sheet name="Example_CSV_Export" sheetId="14" r:id="rId9"/>
  </sheets>
  <definedNames>
    <definedName name="_xlnm._FilterDatabase" localSheetId="8" hidden="1">Example_CSV_Export!$A$1:$K$26</definedName>
    <definedName name="_xlnm._FilterDatabase" localSheetId="3" hidden="1">Ouput_table!$A$1:$P$500</definedName>
    <definedName name="_xlnm.Database">Complian_example!$A$21:$Y$53</definedName>
    <definedName name="Sizes">lookups!$A$1:$B$18</definedName>
  </definedNames>
  <calcPr calcId="162913"/>
</workbook>
</file>

<file path=xl/calcChain.xml><?xml version="1.0" encoding="utf-8"?>
<calcChain xmlns="http://schemas.openxmlformats.org/spreadsheetml/2006/main">
  <c r="G10" i="6" l="1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H4" i="6"/>
  <c r="H5" i="6"/>
  <c r="H6" i="6"/>
  <c r="H7" i="6"/>
  <c r="H8" i="6"/>
  <c r="H9" i="6"/>
  <c r="H3" i="6"/>
  <c r="E10" i="6"/>
  <c r="K3" i="12" l="1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L30" i="12" s="1"/>
  <c r="M30" i="12" s="1"/>
  <c r="K31" i="12"/>
  <c r="K32" i="12"/>
  <c r="K33" i="12"/>
  <c r="K34" i="12"/>
  <c r="L34" i="12" s="1"/>
  <c r="M34" i="12" s="1"/>
  <c r="K35" i="12"/>
  <c r="K36" i="12"/>
  <c r="K37" i="12"/>
  <c r="K38" i="12"/>
  <c r="L38" i="12" s="1"/>
  <c r="M38" i="12" s="1"/>
  <c r="K39" i="12"/>
  <c r="K40" i="12"/>
  <c r="K41" i="12"/>
  <c r="K42" i="12"/>
  <c r="L42" i="12" s="1"/>
  <c r="M42" i="12" s="1"/>
  <c r="K43" i="12"/>
  <c r="K44" i="12"/>
  <c r="K45" i="12"/>
  <c r="K46" i="12"/>
  <c r="L46" i="12" s="1"/>
  <c r="M46" i="12" s="1"/>
  <c r="K47" i="12"/>
  <c r="K48" i="12"/>
  <c r="K49" i="12"/>
  <c r="K50" i="12"/>
  <c r="L50" i="12" s="1"/>
  <c r="M50" i="12" s="1"/>
  <c r="K51" i="12"/>
  <c r="K52" i="12"/>
  <c r="K53" i="12"/>
  <c r="K54" i="12"/>
  <c r="L54" i="12" s="1"/>
  <c r="M54" i="12" s="1"/>
  <c r="K55" i="12"/>
  <c r="K56" i="12"/>
  <c r="K57" i="12"/>
  <c r="K58" i="12"/>
  <c r="L58" i="12" s="1"/>
  <c r="M58" i="12" s="1"/>
  <c r="K59" i="12"/>
  <c r="K60" i="12"/>
  <c r="K61" i="12"/>
  <c r="K62" i="12"/>
  <c r="L62" i="12" s="1"/>
  <c r="M62" i="12" s="1"/>
  <c r="K63" i="12"/>
  <c r="K64" i="12"/>
  <c r="K65" i="12"/>
  <c r="K66" i="12"/>
  <c r="L66" i="12" s="1"/>
  <c r="M66" i="12" s="1"/>
  <c r="K67" i="12"/>
  <c r="K68" i="12"/>
  <c r="K69" i="12"/>
  <c r="K70" i="12"/>
  <c r="L70" i="12" s="1"/>
  <c r="M70" i="12" s="1"/>
  <c r="K71" i="12"/>
  <c r="K72" i="12"/>
  <c r="K73" i="12"/>
  <c r="K74" i="12"/>
  <c r="L74" i="12" s="1"/>
  <c r="M74" i="12" s="1"/>
  <c r="K75" i="12"/>
  <c r="K76" i="12"/>
  <c r="K77" i="12"/>
  <c r="K78" i="12"/>
  <c r="L78" i="12" s="1"/>
  <c r="M78" i="12" s="1"/>
  <c r="K79" i="12"/>
  <c r="K80" i="12"/>
  <c r="K81" i="12"/>
  <c r="K82" i="12"/>
  <c r="L82" i="12" s="1"/>
  <c r="M82" i="12" s="1"/>
  <c r="K83" i="12"/>
  <c r="K84" i="12"/>
  <c r="K85" i="12"/>
  <c r="K86" i="12"/>
  <c r="L86" i="12" s="1"/>
  <c r="M86" i="12" s="1"/>
  <c r="K87" i="12"/>
  <c r="K88" i="12"/>
  <c r="K89" i="12"/>
  <c r="K90" i="12"/>
  <c r="L90" i="12" s="1"/>
  <c r="M90" i="12" s="1"/>
  <c r="K91" i="12"/>
  <c r="K92" i="12"/>
  <c r="K93" i="12"/>
  <c r="K94" i="12"/>
  <c r="L94" i="12" s="1"/>
  <c r="M94" i="12" s="1"/>
  <c r="K95" i="12"/>
  <c r="K96" i="12"/>
  <c r="K97" i="12"/>
  <c r="K98" i="12"/>
  <c r="L98" i="12" s="1"/>
  <c r="M98" i="12" s="1"/>
  <c r="K99" i="12"/>
  <c r="K100" i="12"/>
  <c r="K101" i="12"/>
  <c r="N3" i="12"/>
  <c r="O3" i="12" s="1"/>
  <c r="N4" i="12"/>
  <c r="O4" i="12" s="1"/>
  <c r="N5" i="12"/>
  <c r="O5" i="12" s="1"/>
  <c r="N6" i="12"/>
  <c r="O6" i="12" s="1"/>
  <c r="N7" i="12"/>
  <c r="O7" i="12" s="1"/>
  <c r="N8" i="12"/>
  <c r="N9" i="12"/>
  <c r="O9" i="12" s="1"/>
  <c r="N10" i="12"/>
  <c r="O10" i="12" s="1"/>
  <c r="N11" i="12"/>
  <c r="O11" i="12" s="1"/>
  <c r="N12" i="12"/>
  <c r="N13" i="12"/>
  <c r="O13" i="12" s="1"/>
  <c r="N14" i="12"/>
  <c r="O14" i="12" s="1"/>
  <c r="N15" i="12"/>
  <c r="O15" i="12" s="1"/>
  <c r="N16" i="12"/>
  <c r="N17" i="12"/>
  <c r="O17" i="12" s="1"/>
  <c r="N18" i="12"/>
  <c r="O18" i="12" s="1"/>
  <c r="N19" i="12"/>
  <c r="O19" i="12" s="1"/>
  <c r="N20" i="12"/>
  <c r="N21" i="12"/>
  <c r="O21" i="12" s="1"/>
  <c r="N22" i="12"/>
  <c r="O22" i="12" s="1"/>
  <c r="N23" i="12"/>
  <c r="N24" i="12"/>
  <c r="O24" i="12" s="1"/>
  <c r="N25" i="12"/>
  <c r="O25" i="12" s="1"/>
  <c r="N26" i="12"/>
  <c r="N27" i="12"/>
  <c r="N28" i="12"/>
  <c r="N29" i="12"/>
  <c r="N30" i="12"/>
  <c r="O30" i="12" s="1"/>
  <c r="P30" i="12" s="1"/>
  <c r="N31" i="12"/>
  <c r="N32" i="12"/>
  <c r="N33" i="12"/>
  <c r="N34" i="12"/>
  <c r="O34" i="12" s="1"/>
  <c r="P34" i="12" s="1"/>
  <c r="N35" i="12"/>
  <c r="N36" i="12"/>
  <c r="N37" i="12"/>
  <c r="N38" i="12"/>
  <c r="N39" i="12"/>
  <c r="N40" i="12"/>
  <c r="N41" i="12"/>
  <c r="N42" i="12"/>
  <c r="O42" i="12" s="1"/>
  <c r="P42" i="12" s="1"/>
  <c r="N43" i="12"/>
  <c r="N44" i="12"/>
  <c r="N45" i="12"/>
  <c r="N46" i="12"/>
  <c r="O46" i="12" s="1"/>
  <c r="P46" i="12" s="1"/>
  <c r="N47" i="12"/>
  <c r="N48" i="12"/>
  <c r="N49" i="12"/>
  <c r="N50" i="12"/>
  <c r="O50" i="12" s="1"/>
  <c r="P50" i="12" s="1"/>
  <c r="N51" i="12"/>
  <c r="N52" i="12"/>
  <c r="N53" i="12"/>
  <c r="N54" i="12"/>
  <c r="N55" i="12"/>
  <c r="N56" i="12"/>
  <c r="N57" i="12"/>
  <c r="O57" i="12" s="1"/>
  <c r="P57" i="12" s="1"/>
  <c r="N58" i="12"/>
  <c r="O58" i="12" s="1"/>
  <c r="P58" i="12" s="1"/>
  <c r="N59" i="12"/>
  <c r="N60" i="12"/>
  <c r="O60" i="12" s="1"/>
  <c r="P60" i="12" s="1"/>
  <c r="N61" i="12"/>
  <c r="N62" i="12"/>
  <c r="O62" i="12" s="1"/>
  <c r="P62" i="12" s="1"/>
  <c r="N63" i="12"/>
  <c r="N64" i="12"/>
  <c r="N65" i="12"/>
  <c r="N66" i="12"/>
  <c r="O66" i="12" s="1"/>
  <c r="P66" i="12" s="1"/>
  <c r="N67" i="12"/>
  <c r="N68" i="12"/>
  <c r="N69" i="12"/>
  <c r="N70" i="12"/>
  <c r="N71" i="12"/>
  <c r="N72" i="12"/>
  <c r="N73" i="12"/>
  <c r="O73" i="12" s="1"/>
  <c r="P73" i="12" s="1"/>
  <c r="N74" i="12"/>
  <c r="O74" i="12" s="1"/>
  <c r="P74" i="12" s="1"/>
  <c r="N75" i="12"/>
  <c r="N76" i="12"/>
  <c r="O76" i="12" s="1"/>
  <c r="P76" i="12" s="1"/>
  <c r="N77" i="12"/>
  <c r="N78" i="12"/>
  <c r="O78" i="12" s="1"/>
  <c r="P78" i="12" s="1"/>
  <c r="N79" i="12"/>
  <c r="N80" i="12"/>
  <c r="N81" i="12"/>
  <c r="N82" i="12"/>
  <c r="O82" i="12" s="1"/>
  <c r="P82" i="12" s="1"/>
  <c r="N83" i="12"/>
  <c r="N84" i="12"/>
  <c r="N85" i="12"/>
  <c r="N86" i="12"/>
  <c r="N87" i="12"/>
  <c r="N88" i="12"/>
  <c r="N89" i="12"/>
  <c r="O89" i="12" s="1"/>
  <c r="P89" i="12" s="1"/>
  <c r="N90" i="12"/>
  <c r="O90" i="12" s="1"/>
  <c r="P90" i="12" s="1"/>
  <c r="N91" i="12"/>
  <c r="N92" i="12"/>
  <c r="O92" i="12" s="1"/>
  <c r="P92" i="12" s="1"/>
  <c r="N93" i="12"/>
  <c r="N94" i="12"/>
  <c r="O94" i="12" s="1"/>
  <c r="P94" i="12" s="1"/>
  <c r="N95" i="12"/>
  <c r="N96" i="12"/>
  <c r="N97" i="12"/>
  <c r="N98" i="12"/>
  <c r="O98" i="12" s="1"/>
  <c r="P98" i="12" s="1"/>
  <c r="N99" i="12"/>
  <c r="N100" i="12"/>
  <c r="N101" i="12"/>
  <c r="O101" i="12" s="1"/>
  <c r="O26" i="12"/>
  <c r="O23" i="12"/>
  <c r="O20" i="12"/>
  <c r="O16" i="12"/>
  <c r="O12" i="12"/>
  <c r="O8" i="12"/>
  <c r="L101" i="12"/>
  <c r="I101" i="12"/>
  <c r="J101" i="12" s="1"/>
  <c r="H101" i="12"/>
  <c r="G101" i="12"/>
  <c r="F101" i="12"/>
  <c r="E101" i="12"/>
  <c r="D101" i="12"/>
  <c r="C101" i="12"/>
  <c r="B101" i="12"/>
  <c r="A101" i="12"/>
  <c r="O100" i="12"/>
  <c r="P100" i="12" s="1"/>
  <c r="O99" i="12"/>
  <c r="P99" i="12" s="1"/>
  <c r="O97" i="12"/>
  <c r="P97" i="12" s="1"/>
  <c r="O96" i="12"/>
  <c r="P96" i="12" s="1"/>
  <c r="O95" i="12"/>
  <c r="P95" i="12" s="1"/>
  <c r="O93" i="12"/>
  <c r="P93" i="12" s="1"/>
  <c r="O91" i="12"/>
  <c r="P91" i="12" s="1"/>
  <c r="O88" i="12"/>
  <c r="P88" i="12" s="1"/>
  <c r="O87" i="12"/>
  <c r="P87" i="12" s="1"/>
  <c r="O86" i="12"/>
  <c r="P86" i="12" s="1"/>
  <c r="O85" i="12"/>
  <c r="P85" i="12" s="1"/>
  <c r="O84" i="12"/>
  <c r="P84" i="12" s="1"/>
  <c r="O83" i="12"/>
  <c r="P83" i="12" s="1"/>
  <c r="O81" i="12"/>
  <c r="P81" i="12" s="1"/>
  <c r="O80" i="12"/>
  <c r="P80" i="12" s="1"/>
  <c r="O79" i="12"/>
  <c r="P79" i="12" s="1"/>
  <c r="O77" i="12"/>
  <c r="P77" i="12" s="1"/>
  <c r="O75" i="12"/>
  <c r="P75" i="12" s="1"/>
  <c r="O72" i="12"/>
  <c r="P72" i="12" s="1"/>
  <c r="O71" i="12"/>
  <c r="P71" i="12" s="1"/>
  <c r="O70" i="12"/>
  <c r="P70" i="12" s="1"/>
  <c r="O69" i="12"/>
  <c r="P69" i="12" s="1"/>
  <c r="O68" i="12"/>
  <c r="P68" i="12" s="1"/>
  <c r="O67" i="12"/>
  <c r="P67" i="12" s="1"/>
  <c r="O65" i="12"/>
  <c r="P65" i="12" s="1"/>
  <c r="O64" i="12"/>
  <c r="P64" i="12" s="1"/>
  <c r="O63" i="12"/>
  <c r="P63" i="12" s="1"/>
  <c r="O61" i="12"/>
  <c r="P61" i="12" s="1"/>
  <c r="O59" i="12"/>
  <c r="P59" i="12" s="1"/>
  <c r="O56" i="12"/>
  <c r="P56" i="12" s="1"/>
  <c r="O55" i="12"/>
  <c r="P55" i="12" s="1"/>
  <c r="O54" i="12"/>
  <c r="P54" i="12" s="1"/>
  <c r="O53" i="12"/>
  <c r="P53" i="12" s="1"/>
  <c r="O52" i="12"/>
  <c r="P52" i="12" s="1"/>
  <c r="O51" i="12"/>
  <c r="P51" i="12" s="1"/>
  <c r="O49" i="12"/>
  <c r="P49" i="12" s="1"/>
  <c r="O48" i="12"/>
  <c r="P48" i="12" s="1"/>
  <c r="O47" i="12"/>
  <c r="P47" i="12" s="1"/>
  <c r="O45" i="12"/>
  <c r="P45" i="12" s="1"/>
  <c r="O44" i="12"/>
  <c r="P44" i="12" s="1"/>
  <c r="O43" i="12"/>
  <c r="P43" i="12" s="1"/>
  <c r="O41" i="12"/>
  <c r="P41" i="12" s="1"/>
  <c r="O40" i="12"/>
  <c r="P40" i="12" s="1"/>
  <c r="O39" i="12"/>
  <c r="P39" i="12" s="1"/>
  <c r="O38" i="12"/>
  <c r="P38" i="12" s="1"/>
  <c r="O37" i="12"/>
  <c r="P37" i="12" s="1"/>
  <c r="O36" i="12"/>
  <c r="P36" i="12" s="1"/>
  <c r="O35" i="12"/>
  <c r="P35" i="12" s="1"/>
  <c r="O33" i="12"/>
  <c r="P33" i="12" s="1"/>
  <c r="O32" i="12"/>
  <c r="P32" i="12" s="1"/>
  <c r="O31" i="12"/>
  <c r="P31" i="12" s="1"/>
  <c r="O29" i="12"/>
  <c r="P29" i="12" s="1"/>
  <c r="O28" i="12"/>
  <c r="P28" i="12" s="1"/>
  <c r="O27" i="12"/>
  <c r="P27" i="12" s="1"/>
  <c r="L100" i="12"/>
  <c r="M100" i="12" s="1"/>
  <c r="L99" i="12"/>
  <c r="M99" i="12" s="1"/>
  <c r="L97" i="12"/>
  <c r="M97" i="12" s="1"/>
  <c r="L96" i="12"/>
  <c r="M96" i="12" s="1"/>
  <c r="L95" i="12"/>
  <c r="M95" i="12" s="1"/>
  <c r="L93" i="12"/>
  <c r="M93" i="12" s="1"/>
  <c r="L92" i="12"/>
  <c r="M92" i="12" s="1"/>
  <c r="L91" i="12"/>
  <c r="M91" i="12" s="1"/>
  <c r="L89" i="12"/>
  <c r="M89" i="12" s="1"/>
  <c r="L88" i="12"/>
  <c r="M88" i="12" s="1"/>
  <c r="L87" i="12"/>
  <c r="M87" i="12" s="1"/>
  <c r="L85" i="12"/>
  <c r="M85" i="12" s="1"/>
  <c r="L84" i="12"/>
  <c r="M84" i="12" s="1"/>
  <c r="L83" i="12"/>
  <c r="M83" i="12" s="1"/>
  <c r="L81" i="12"/>
  <c r="M81" i="12" s="1"/>
  <c r="L80" i="12"/>
  <c r="M80" i="12" s="1"/>
  <c r="L79" i="12"/>
  <c r="M79" i="12" s="1"/>
  <c r="L77" i="12"/>
  <c r="M77" i="12" s="1"/>
  <c r="L76" i="12"/>
  <c r="M76" i="12" s="1"/>
  <c r="L75" i="12"/>
  <c r="M75" i="12" s="1"/>
  <c r="L73" i="12"/>
  <c r="M73" i="12" s="1"/>
  <c r="L72" i="12"/>
  <c r="M72" i="12" s="1"/>
  <c r="L71" i="12"/>
  <c r="M71" i="12" s="1"/>
  <c r="L69" i="12"/>
  <c r="M69" i="12" s="1"/>
  <c r="L68" i="12"/>
  <c r="M68" i="12" s="1"/>
  <c r="L67" i="12"/>
  <c r="M67" i="12" s="1"/>
  <c r="L65" i="12"/>
  <c r="M65" i="12" s="1"/>
  <c r="L64" i="12"/>
  <c r="M64" i="12" s="1"/>
  <c r="L63" i="12"/>
  <c r="M63" i="12" s="1"/>
  <c r="L61" i="12"/>
  <c r="M61" i="12" s="1"/>
  <c r="L60" i="12"/>
  <c r="M60" i="12" s="1"/>
  <c r="L59" i="12"/>
  <c r="M59" i="12" s="1"/>
  <c r="L57" i="12"/>
  <c r="M57" i="12" s="1"/>
  <c r="L56" i="12"/>
  <c r="M56" i="12" s="1"/>
  <c r="L55" i="12"/>
  <c r="M55" i="12" s="1"/>
  <c r="L53" i="12"/>
  <c r="M53" i="12" s="1"/>
  <c r="L52" i="12"/>
  <c r="M52" i="12" s="1"/>
  <c r="L51" i="12"/>
  <c r="M51" i="12" s="1"/>
  <c r="L49" i="12"/>
  <c r="M49" i="12" s="1"/>
  <c r="L48" i="12"/>
  <c r="M48" i="12" s="1"/>
  <c r="L47" i="12"/>
  <c r="M47" i="12" s="1"/>
  <c r="L45" i="12"/>
  <c r="M45" i="12" s="1"/>
  <c r="L44" i="12"/>
  <c r="M44" i="12" s="1"/>
  <c r="L43" i="12"/>
  <c r="M43" i="12" s="1"/>
  <c r="L41" i="12"/>
  <c r="M41" i="12" s="1"/>
  <c r="L40" i="12"/>
  <c r="M40" i="12" s="1"/>
  <c r="L39" i="12"/>
  <c r="M39" i="12" s="1"/>
  <c r="L37" i="12"/>
  <c r="M37" i="12" s="1"/>
  <c r="L36" i="12"/>
  <c r="M36" i="12" s="1"/>
  <c r="L35" i="12"/>
  <c r="M35" i="12" s="1"/>
  <c r="L33" i="12"/>
  <c r="M33" i="12" s="1"/>
  <c r="L32" i="12"/>
  <c r="M32" i="12" s="1"/>
  <c r="L31" i="12"/>
  <c r="M31" i="12" s="1"/>
  <c r="L29" i="12"/>
  <c r="M29" i="12" s="1"/>
  <c r="L28" i="12"/>
  <c r="M28" i="12" s="1"/>
  <c r="L27" i="12"/>
  <c r="M27" i="12" s="1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Q43" i="12" l="1"/>
  <c r="Q53" i="12"/>
  <c r="Q59" i="12"/>
  <c r="Q65" i="12"/>
  <c r="Q70" i="12"/>
  <c r="Q77" i="12"/>
  <c r="Q83" i="12"/>
  <c r="Q87" i="12"/>
  <c r="Q95" i="12"/>
  <c r="Q98" i="12"/>
  <c r="Q94" i="12"/>
  <c r="Q90" i="12"/>
  <c r="Q82" i="12"/>
  <c r="Q78" i="12"/>
  <c r="Q74" i="12"/>
  <c r="Q66" i="12"/>
  <c r="Q62" i="12"/>
  <c r="Q58" i="12"/>
  <c r="Q50" i="12"/>
  <c r="Q46" i="12"/>
  <c r="Q42" i="12"/>
  <c r="Q34" i="12"/>
  <c r="Q30" i="12"/>
  <c r="Q39" i="12"/>
  <c r="Q31" i="12"/>
  <c r="Q100" i="12"/>
  <c r="Q27" i="12"/>
  <c r="Q32" i="12"/>
  <c r="Q40" i="12"/>
  <c r="Q44" i="12"/>
  <c r="Q49" i="12"/>
  <c r="Q54" i="12"/>
  <c r="Q61" i="12"/>
  <c r="Q67" i="12"/>
  <c r="Q71" i="12"/>
  <c r="Q79" i="12"/>
  <c r="Q84" i="12"/>
  <c r="Q88" i="12"/>
  <c r="Q96" i="12"/>
  <c r="Q89" i="12"/>
  <c r="Q73" i="12"/>
  <c r="Q57" i="12"/>
  <c r="Q36" i="12"/>
  <c r="Q28" i="12"/>
  <c r="Q33" i="12"/>
  <c r="Q37" i="12"/>
  <c r="Q45" i="12"/>
  <c r="Q51" i="12"/>
  <c r="Q55" i="12"/>
  <c r="Q63" i="12"/>
  <c r="Q68" i="12"/>
  <c r="Q72" i="12"/>
  <c r="Q80" i="12"/>
  <c r="Q85" i="12"/>
  <c r="Q91" i="12"/>
  <c r="Q97" i="12"/>
  <c r="Q92" i="12"/>
  <c r="Q76" i="12"/>
  <c r="Q60" i="12"/>
  <c r="Q48" i="12"/>
  <c r="Q29" i="12"/>
  <c r="Q35" i="12"/>
  <c r="Q38" i="12"/>
  <c r="Q41" i="12"/>
  <c r="Q47" i="12"/>
  <c r="Q52" i="12"/>
  <c r="Q56" i="12"/>
  <c r="Q64" i="12"/>
  <c r="Q69" i="12"/>
  <c r="Q75" i="12"/>
  <c r="Q81" i="12"/>
  <c r="Q86" i="12"/>
  <c r="Q93" i="12"/>
  <c r="Q99" i="12"/>
  <c r="P101" i="12"/>
  <c r="M101" i="12"/>
  <c r="Q101" i="12" l="1"/>
  <c r="A2" i="12" l="1"/>
  <c r="B2" i="12"/>
  <c r="C2" i="12"/>
  <c r="D2" i="12"/>
  <c r="E2" i="12"/>
  <c r="F2" i="12"/>
  <c r="G2" i="12"/>
  <c r="H2" i="12"/>
  <c r="I2" i="12"/>
  <c r="J2" i="12" s="1"/>
  <c r="K2" i="12"/>
  <c r="L2" i="12" s="1"/>
  <c r="N2" i="12"/>
  <c r="O2" i="12" s="1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I100" i="12"/>
  <c r="H100" i="12"/>
  <c r="G100" i="12"/>
  <c r="F100" i="12"/>
  <c r="E100" i="12"/>
  <c r="D100" i="12"/>
  <c r="C100" i="12"/>
  <c r="B100" i="12"/>
  <c r="A100" i="12"/>
  <c r="I99" i="12"/>
  <c r="H99" i="12"/>
  <c r="G99" i="12"/>
  <c r="F99" i="12"/>
  <c r="E99" i="12"/>
  <c r="D99" i="12"/>
  <c r="C99" i="12"/>
  <c r="B99" i="12"/>
  <c r="A99" i="12"/>
  <c r="I98" i="12"/>
  <c r="H98" i="12"/>
  <c r="G98" i="12"/>
  <c r="F98" i="12"/>
  <c r="E98" i="12"/>
  <c r="D98" i="12"/>
  <c r="C98" i="12"/>
  <c r="B98" i="12"/>
  <c r="A98" i="12"/>
  <c r="I97" i="12"/>
  <c r="H97" i="12"/>
  <c r="G97" i="12"/>
  <c r="F97" i="12"/>
  <c r="E97" i="12"/>
  <c r="D97" i="12"/>
  <c r="C97" i="12"/>
  <c r="B97" i="12"/>
  <c r="A97" i="12"/>
  <c r="I96" i="12"/>
  <c r="H96" i="12"/>
  <c r="G96" i="12"/>
  <c r="F96" i="12"/>
  <c r="E96" i="12"/>
  <c r="D96" i="12"/>
  <c r="C96" i="12"/>
  <c r="B96" i="12"/>
  <c r="A96" i="12"/>
  <c r="I95" i="12"/>
  <c r="H95" i="12"/>
  <c r="G95" i="12"/>
  <c r="F95" i="12"/>
  <c r="E95" i="12"/>
  <c r="D95" i="12"/>
  <c r="C95" i="12"/>
  <c r="B95" i="12"/>
  <c r="A95" i="12"/>
  <c r="I94" i="12"/>
  <c r="H94" i="12"/>
  <c r="G94" i="12"/>
  <c r="F94" i="12"/>
  <c r="E94" i="12"/>
  <c r="D94" i="12"/>
  <c r="C94" i="12"/>
  <c r="B94" i="12"/>
  <c r="A94" i="12"/>
  <c r="I93" i="12"/>
  <c r="H93" i="12"/>
  <c r="G93" i="12"/>
  <c r="F93" i="12"/>
  <c r="E93" i="12"/>
  <c r="D93" i="12"/>
  <c r="C93" i="12"/>
  <c r="B93" i="12"/>
  <c r="A93" i="12"/>
  <c r="I92" i="12"/>
  <c r="H92" i="12"/>
  <c r="G92" i="12"/>
  <c r="F92" i="12"/>
  <c r="E92" i="12"/>
  <c r="D92" i="12"/>
  <c r="C92" i="12"/>
  <c r="B92" i="12"/>
  <c r="A92" i="12"/>
  <c r="I91" i="12"/>
  <c r="H91" i="12"/>
  <c r="G91" i="12"/>
  <c r="F91" i="12"/>
  <c r="E91" i="12"/>
  <c r="D91" i="12"/>
  <c r="C91" i="12"/>
  <c r="B91" i="12"/>
  <c r="A91" i="12"/>
  <c r="I90" i="12"/>
  <c r="H90" i="12"/>
  <c r="G90" i="12"/>
  <c r="F90" i="12"/>
  <c r="E90" i="12"/>
  <c r="D90" i="12"/>
  <c r="C90" i="12"/>
  <c r="B90" i="12"/>
  <c r="A90" i="12"/>
  <c r="I89" i="12"/>
  <c r="H89" i="12"/>
  <c r="G89" i="12"/>
  <c r="F89" i="12"/>
  <c r="E89" i="12"/>
  <c r="D89" i="12"/>
  <c r="C89" i="12"/>
  <c r="B89" i="12"/>
  <c r="A89" i="12"/>
  <c r="I88" i="12"/>
  <c r="H88" i="12"/>
  <c r="G88" i="12"/>
  <c r="F88" i="12"/>
  <c r="E88" i="12"/>
  <c r="D88" i="12"/>
  <c r="C88" i="12"/>
  <c r="B88" i="12"/>
  <c r="A88" i="12"/>
  <c r="I87" i="12"/>
  <c r="H87" i="12"/>
  <c r="G87" i="12"/>
  <c r="F87" i="12"/>
  <c r="E87" i="12"/>
  <c r="D87" i="12"/>
  <c r="C87" i="12"/>
  <c r="B87" i="12"/>
  <c r="A87" i="12"/>
  <c r="I86" i="12"/>
  <c r="H86" i="12"/>
  <c r="G86" i="12"/>
  <c r="F86" i="12"/>
  <c r="E86" i="12"/>
  <c r="D86" i="12"/>
  <c r="C86" i="12"/>
  <c r="B86" i="12"/>
  <c r="A86" i="12"/>
  <c r="I85" i="12"/>
  <c r="H85" i="12"/>
  <c r="G85" i="12"/>
  <c r="F85" i="12"/>
  <c r="E85" i="12"/>
  <c r="D85" i="12"/>
  <c r="C85" i="12"/>
  <c r="B85" i="12"/>
  <c r="A85" i="12"/>
  <c r="I84" i="12"/>
  <c r="H84" i="12"/>
  <c r="G84" i="12"/>
  <c r="F84" i="12"/>
  <c r="E84" i="12"/>
  <c r="D84" i="12"/>
  <c r="C84" i="12"/>
  <c r="B84" i="12"/>
  <c r="A84" i="12"/>
  <c r="I83" i="12"/>
  <c r="H83" i="12"/>
  <c r="G83" i="12"/>
  <c r="F83" i="12"/>
  <c r="E83" i="12"/>
  <c r="D83" i="12"/>
  <c r="C83" i="12"/>
  <c r="B83" i="12"/>
  <c r="A83" i="12"/>
  <c r="I82" i="12"/>
  <c r="H82" i="12"/>
  <c r="G82" i="12"/>
  <c r="F82" i="12"/>
  <c r="E82" i="12"/>
  <c r="D82" i="12"/>
  <c r="C82" i="12"/>
  <c r="B82" i="12"/>
  <c r="A82" i="12"/>
  <c r="I81" i="12"/>
  <c r="H81" i="12"/>
  <c r="G81" i="12"/>
  <c r="F81" i="12"/>
  <c r="E81" i="12"/>
  <c r="D81" i="12"/>
  <c r="C81" i="12"/>
  <c r="B81" i="12"/>
  <c r="A81" i="12"/>
  <c r="I80" i="12"/>
  <c r="H80" i="12"/>
  <c r="G80" i="12"/>
  <c r="F80" i="12"/>
  <c r="E80" i="12"/>
  <c r="D80" i="12"/>
  <c r="C80" i="12"/>
  <c r="B80" i="12"/>
  <c r="A80" i="12"/>
  <c r="I79" i="12"/>
  <c r="H79" i="12"/>
  <c r="G79" i="12"/>
  <c r="F79" i="12"/>
  <c r="E79" i="12"/>
  <c r="D79" i="12"/>
  <c r="C79" i="12"/>
  <c r="B79" i="12"/>
  <c r="A79" i="12"/>
  <c r="I78" i="12"/>
  <c r="H78" i="12"/>
  <c r="G78" i="12"/>
  <c r="F78" i="12"/>
  <c r="E78" i="12"/>
  <c r="D78" i="12"/>
  <c r="C78" i="12"/>
  <c r="B78" i="12"/>
  <c r="A78" i="12"/>
  <c r="I77" i="12"/>
  <c r="H77" i="12"/>
  <c r="G77" i="12"/>
  <c r="F77" i="12"/>
  <c r="E77" i="12"/>
  <c r="D77" i="12"/>
  <c r="C77" i="12"/>
  <c r="B77" i="12"/>
  <c r="A77" i="12"/>
  <c r="I76" i="12"/>
  <c r="H76" i="12"/>
  <c r="G76" i="12"/>
  <c r="F76" i="12"/>
  <c r="E76" i="12"/>
  <c r="D76" i="12"/>
  <c r="C76" i="12"/>
  <c r="B76" i="12"/>
  <c r="A76" i="12"/>
  <c r="I75" i="12"/>
  <c r="H75" i="12"/>
  <c r="G75" i="12"/>
  <c r="F75" i="12"/>
  <c r="E75" i="12"/>
  <c r="D75" i="12"/>
  <c r="C75" i="12"/>
  <c r="B75" i="12"/>
  <c r="A75" i="12"/>
  <c r="I74" i="12"/>
  <c r="H74" i="12"/>
  <c r="G74" i="12"/>
  <c r="F74" i="12"/>
  <c r="E74" i="12"/>
  <c r="D74" i="12"/>
  <c r="C74" i="12"/>
  <c r="B74" i="12"/>
  <c r="A74" i="12"/>
  <c r="I73" i="12"/>
  <c r="H73" i="12"/>
  <c r="G73" i="12"/>
  <c r="F73" i="12"/>
  <c r="E73" i="12"/>
  <c r="D73" i="12"/>
  <c r="C73" i="12"/>
  <c r="B73" i="12"/>
  <c r="A73" i="12"/>
  <c r="I72" i="12"/>
  <c r="H72" i="12"/>
  <c r="G72" i="12"/>
  <c r="F72" i="12"/>
  <c r="E72" i="12"/>
  <c r="D72" i="12"/>
  <c r="C72" i="12"/>
  <c r="B72" i="12"/>
  <c r="A72" i="12"/>
  <c r="I71" i="12"/>
  <c r="H71" i="12"/>
  <c r="G71" i="12"/>
  <c r="F71" i="12"/>
  <c r="E71" i="12"/>
  <c r="D71" i="12"/>
  <c r="C71" i="12"/>
  <c r="B71" i="12"/>
  <c r="A71" i="12"/>
  <c r="I70" i="12"/>
  <c r="H70" i="12"/>
  <c r="G70" i="12"/>
  <c r="F70" i="12"/>
  <c r="E70" i="12"/>
  <c r="D70" i="12"/>
  <c r="C70" i="12"/>
  <c r="B70" i="12"/>
  <c r="A70" i="12"/>
  <c r="I69" i="12"/>
  <c r="H69" i="12"/>
  <c r="G69" i="12"/>
  <c r="F69" i="12"/>
  <c r="E69" i="12"/>
  <c r="D69" i="12"/>
  <c r="C69" i="12"/>
  <c r="B69" i="12"/>
  <c r="A69" i="12"/>
  <c r="I68" i="12"/>
  <c r="H68" i="12"/>
  <c r="G68" i="12"/>
  <c r="F68" i="12"/>
  <c r="E68" i="12"/>
  <c r="D68" i="12"/>
  <c r="C68" i="12"/>
  <c r="B68" i="12"/>
  <c r="A68" i="12"/>
  <c r="I67" i="12"/>
  <c r="H67" i="12"/>
  <c r="G67" i="12"/>
  <c r="F67" i="12"/>
  <c r="E67" i="12"/>
  <c r="D67" i="12"/>
  <c r="C67" i="12"/>
  <c r="B67" i="12"/>
  <c r="A67" i="12"/>
  <c r="I66" i="12"/>
  <c r="H66" i="12"/>
  <c r="G66" i="12"/>
  <c r="F66" i="12"/>
  <c r="E66" i="12"/>
  <c r="D66" i="12"/>
  <c r="C66" i="12"/>
  <c r="B66" i="12"/>
  <c r="A66" i="12"/>
  <c r="I65" i="12"/>
  <c r="H65" i="12"/>
  <c r="G65" i="12"/>
  <c r="F65" i="12"/>
  <c r="E65" i="12"/>
  <c r="D65" i="12"/>
  <c r="C65" i="12"/>
  <c r="B65" i="12"/>
  <c r="A65" i="12"/>
  <c r="I64" i="12"/>
  <c r="H64" i="12"/>
  <c r="G64" i="12"/>
  <c r="F64" i="12"/>
  <c r="E64" i="12"/>
  <c r="D64" i="12"/>
  <c r="C64" i="12"/>
  <c r="B64" i="12"/>
  <c r="A64" i="12"/>
  <c r="I63" i="12"/>
  <c r="H63" i="12"/>
  <c r="G63" i="12"/>
  <c r="F63" i="12"/>
  <c r="E63" i="12"/>
  <c r="D63" i="12"/>
  <c r="C63" i="12"/>
  <c r="B63" i="12"/>
  <c r="A63" i="12"/>
  <c r="I62" i="12"/>
  <c r="H62" i="12"/>
  <c r="G62" i="12"/>
  <c r="F62" i="12"/>
  <c r="E62" i="12"/>
  <c r="D62" i="12"/>
  <c r="C62" i="12"/>
  <c r="B62" i="12"/>
  <c r="A62" i="12"/>
  <c r="I61" i="12"/>
  <c r="H61" i="12"/>
  <c r="G61" i="12"/>
  <c r="F61" i="12"/>
  <c r="E61" i="12"/>
  <c r="D61" i="12"/>
  <c r="C61" i="12"/>
  <c r="B61" i="12"/>
  <c r="A61" i="12"/>
  <c r="I60" i="12"/>
  <c r="H60" i="12"/>
  <c r="G60" i="12"/>
  <c r="F60" i="12"/>
  <c r="E60" i="12"/>
  <c r="D60" i="12"/>
  <c r="C60" i="12"/>
  <c r="B60" i="12"/>
  <c r="A60" i="12"/>
  <c r="I59" i="12"/>
  <c r="H59" i="12"/>
  <c r="G59" i="12"/>
  <c r="F59" i="12"/>
  <c r="E59" i="12"/>
  <c r="D59" i="12"/>
  <c r="C59" i="12"/>
  <c r="B59" i="12"/>
  <c r="A59" i="12"/>
  <c r="I58" i="12"/>
  <c r="H58" i="12"/>
  <c r="G58" i="12"/>
  <c r="F58" i="12"/>
  <c r="E58" i="12"/>
  <c r="D58" i="12"/>
  <c r="C58" i="12"/>
  <c r="B58" i="12"/>
  <c r="A58" i="12"/>
  <c r="I57" i="12"/>
  <c r="H57" i="12"/>
  <c r="G57" i="12"/>
  <c r="F57" i="12"/>
  <c r="E57" i="12"/>
  <c r="D57" i="12"/>
  <c r="C57" i="12"/>
  <c r="B57" i="12"/>
  <c r="A57" i="12"/>
  <c r="I56" i="12"/>
  <c r="H56" i="12"/>
  <c r="G56" i="12"/>
  <c r="F56" i="12"/>
  <c r="E56" i="12"/>
  <c r="D56" i="12"/>
  <c r="C56" i="12"/>
  <c r="B56" i="12"/>
  <c r="A56" i="12"/>
  <c r="I55" i="12"/>
  <c r="H55" i="12"/>
  <c r="G55" i="12"/>
  <c r="F55" i="12"/>
  <c r="E55" i="12"/>
  <c r="D55" i="12"/>
  <c r="C55" i="12"/>
  <c r="B55" i="12"/>
  <c r="A55" i="12"/>
  <c r="I54" i="12"/>
  <c r="H54" i="12"/>
  <c r="G54" i="12"/>
  <c r="F54" i="12"/>
  <c r="E54" i="12"/>
  <c r="D54" i="12"/>
  <c r="C54" i="12"/>
  <c r="B54" i="12"/>
  <c r="A54" i="12"/>
  <c r="I53" i="12"/>
  <c r="H53" i="12"/>
  <c r="G53" i="12"/>
  <c r="F53" i="12"/>
  <c r="E53" i="12"/>
  <c r="D53" i="12"/>
  <c r="C53" i="12"/>
  <c r="B53" i="12"/>
  <c r="A53" i="12"/>
  <c r="I52" i="12"/>
  <c r="H52" i="12"/>
  <c r="G52" i="12"/>
  <c r="F52" i="12"/>
  <c r="E52" i="12"/>
  <c r="D52" i="12"/>
  <c r="C52" i="12"/>
  <c r="B52" i="12"/>
  <c r="A52" i="12"/>
  <c r="I51" i="12"/>
  <c r="H51" i="12"/>
  <c r="G51" i="12"/>
  <c r="F51" i="12"/>
  <c r="E51" i="12"/>
  <c r="D51" i="12"/>
  <c r="C51" i="12"/>
  <c r="B51" i="12"/>
  <c r="A51" i="12"/>
  <c r="I50" i="12"/>
  <c r="H50" i="12"/>
  <c r="G50" i="12"/>
  <c r="F50" i="12"/>
  <c r="E50" i="12"/>
  <c r="D50" i="12"/>
  <c r="C50" i="12"/>
  <c r="B50" i="12"/>
  <c r="A50" i="12"/>
  <c r="I49" i="12"/>
  <c r="H49" i="12"/>
  <c r="G49" i="12"/>
  <c r="F49" i="12"/>
  <c r="E49" i="12"/>
  <c r="D49" i="12"/>
  <c r="C49" i="12"/>
  <c r="B49" i="12"/>
  <c r="A49" i="12"/>
  <c r="I48" i="12"/>
  <c r="H48" i="12"/>
  <c r="G48" i="12"/>
  <c r="F48" i="12"/>
  <c r="E48" i="12"/>
  <c r="D48" i="12"/>
  <c r="C48" i="12"/>
  <c r="B48" i="12"/>
  <c r="A48" i="12"/>
  <c r="I47" i="12"/>
  <c r="H47" i="12"/>
  <c r="G47" i="12"/>
  <c r="F47" i="12"/>
  <c r="E47" i="12"/>
  <c r="D47" i="12"/>
  <c r="C47" i="12"/>
  <c r="B47" i="12"/>
  <c r="A47" i="12"/>
  <c r="I46" i="12"/>
  <c r="H46" i="12"/>
  <c r="G46" i="12"/>
  <c r="F46" i="12"/>
  <c r="E46" i="12"/>
  <c r="D46" i="12"/>
  <c r="C46" i="12"/>
  <c r="B46" i="12"/>
  <c r="A46" i="12"/>
  <c r="I45" i="12"/>
  <c r="H45" i="12"/>
  <c r="G45" i="12"/>
  <c r="F45" i="12"/>
  <c r="E45" i="12"/>
  <c r="D45" i="12"/>
  <c r="C45" i="12"/>
  <c r="B45" i="12"/>
  <c r="A45" i="12"/>
  <c r="I44" i="12"/>
  <c r="H44" i="12"/>
  <c r="G44" i="12"/>
  <c r="F44" i="12"/>
  <c r="E44" i="12"/>
  <c r="D44" i="12"/>
  <c r="C44" i="12"/>
  <c r="B44" i="12"/>
  <c r="A44" i="12"/>
  <c r="I43" i="12"/>
  <c r="H43" i="12"/>
  <c r="G43" i="12"/>
  <c r="F43" i="12"/>
  <c r="E43" i="12"/>
  <c r="D43" i="12"/>
  <c r="C43" i="12"/>
  <c r="B43" i="12"/>
  <c r="A43" i="12"/>
  <c r="I42" i="12"/>
  <c r="H42" i="12"/>
  <c r="G42" i="12"/>
  <c r="F42" i="12"/>
  <c r="E42" i="12"/>
  <c r="D42" i="12"/>
  <c r="C42" i="12"/>
  <c r="B42" i="12"/>
  <c r="A42" i="12"/>
  <c r="I41" i="12"/>
  <c r="H41" i="12"/>
  <c r="G41" i="12"/>
  <c r="F41" i="12"/>
  <c r="E41" i="12"/>
  <c r="D41" i="12"/>
  <c r="C41" i="12"/>
  <c r="B41" i="12"/>
  <c r="A41" i="12"/>
  <c r="I40" i="12"/>
  <c r="H40" i="12"/>
  <c r="G40" i="12"/>
  <c r="F40" i="12"/>
  <c r="E40" i="12"/>
  <c r="D40" i="12"/>
  <c r="C40" i="12"/>
  <c r="B40" i="12"/>
  <c r="A40" i="12"/>
  <c r="I39" i="12"/>
  <c r="H39" i="12"/>
  <c r="G39" i="12"/>
  <c r="F39" i="12"/>
  <c r="E39" i="12"/>
  <c r="D39" i="12"/>
  <c r="C39" i="12"/>
  <c r="B39" i="12"/>
  <c r="A39" i="12"/>
  <c r="I38" i="12"/>
  <c r="H38" i="12"/>
  <c r="G38" i="12"/>
  <c r="F38" i="12"/>
  <c r="E38" i="12"/>
  <c r="D38" i="12"/>
  <c r="C38" i="12"/>
  <c r="B38" i="12"/>
  <c r="A38" i="12"/>
  <c r="I37" i="12"/>
  <c r="H37" i="12"/>
  <c r="G37" i="12"/>
  <c r="F37" i="12"/>
  <c r="E37" i="12"/>
  <c r="D37" i="12"/>
  <c r="C37" i="12"/>
  <c r="B37" i="12"/>
  <c r="A37" i="12"/>
  <c r="I36" i="12"/>
  <c r="H36" i="12"/>
  <c r="G36" i="12"/>
  <c r="F36" i="12"/>
  <c r="E36" i="12"/>
  <c r="D36" i="12"/>
  <c r="C36" i="12"/>
  <c r="B36" i="12"/>
  <c r="A36" i="12"/>
  <c r="I35" i="12"/>
  <c r="H35" i="12"/>
  <c r="G35" i="12"/>
  <c r="F35" i="12"/>
  <c r="E35" i="12"/>
  <c r="D35" i="12"/>
  <c r="C35" i="12"/>
  <c r="B35" i="12"/>
  <c r="A35" i="12"/>
  <c r="I34" i="12"/>
  <c r="H34" i="12"/>
  <c r="G34" i="12"/>
  <c r="F34" i="12"/>
  <c r="E34" i="12"/>
  <c r="D34" i="12"/>
  <c r="C34" i="12"/>
  <c r="B34" i="12"/>
  <c r="A34" i="12"/>
  <c r="I33" i="12"/>
  <c r="H33" i="12"/>
  <c r="G33" i="12"/>
  <c r="F33" i="12"/>
  <c r="E33" i="12"/>
  <c r="D33" i="12"/>
  <c r="C33" i="12"/>
  <c r="B33" i="12"/>
  <c r="A33" i="12"/>
  <c r="I32" i="12"/>
  <c r="H32" i="12"/>
  <c r="G32" i="12"/>
  <c r="F32" i="12"/>
  <c r="E32" i="12"/>
  <c r="D32" i="12"/>
  <c r="C32" i="12"/>
  <c r="B32" i="12"/>
  <c r="A32" i="12"/>
  <c r="I31" i="12"/>
  <c r="H31" i="12"/>
  <c r="G31" i="12"/>
  <c r="F31" i="12"/>
  <c r="E31" i="12"/>
  <c r="D31" i="12"/>
  <c r="C31" i="12"/>
  <c r="B31" i="12"/>
  <c r="A31" i="12"/>
  <c r="I30" i="12"/>
  <c r="H30" i="12"/>
  <c r="G30" i="12"/>
  <c r="F30" i="12"/>
  <c r="E30" i="12"/>
  <c r="D30" i="12"/>
  <c r="C30" i="12"/>
  <c r="B30" i="12"/>
  <c r="A30" i="12"/>
  <c r="I29" i="12"/>
  <c r="H29" i="12"/>
  <c r="G29" i="12"/>
  <c r="F29" i="12"/>
  <c r="E29" i="12"/>
  <c r="D29" i="12"/>
  <c r="C29" i="12"/>
  <c r="B29" i="12"/>
  <c r="A29" i="12"/>
  <c r="I28" i="12"/>
  <c r="H28" i="12"/>
  <c r="G28" i="12"/>
  <c r="F28" i="12"/>
  <c r="E28" i="12"/>
  <c r="D28" i="12"/>
  <c r="C28" i="12"/>
  <c r="B28" i="12"/>
  <c r="A28" i="12"/>
  <c r="I27" i="12"/>
  <c r="H27" i="12"/>
  <c r="G27" i="12"/>
  <c r="F27" i="12"/>
  <c r="E27" i="12"/>
  <c r="D27" i="12"/>
  <c r="C27" i="12"/>
  <c r="B27" i="12"/>
  <c r="A27" i="12"/>
  <c r="I26" i="12"/>
  <c r="J26" i="12" s="1"/>
  <c r="P26" i="12" s="1"/>
  <c r="H26" i="12"/>
  <c r="G26" i="12"/>
  <c r="F26" i="12"/>
  <c r="E26" i="12"/>
  <c r="D26" i="12"/>
  <c r="C26" i="12"/>
  <c r="B26" i="12"/>
  <c r="A26" i="12"/>
  <c r="I25" i="12"/>
  <c r="J25" i="12" s="1"/>
  <c r="P25" i="12" s="1"/>
  <c r="H25" i="12"/>
  <c r="G25" i="12"/>
  <c r="F25" i="12"/>
  <c r="E25" i="12"/>
  <c r="D25" i="12"/>
  <c r="C25" i="12"/>
  <c r="B25" i="12"/>
  <c r="A25" i="12"/>
  <c r="I24" i="12"/>
  <c r="J24" i="12" s="1"/>
  <c r="P24" i="12" s="1"/>
  <c r="H24" i="12"/>
  <c r="G24" i="12"/>
  <c r="F24" i="12"/>
  <c r="E24" i="12"/>
  <c r="D24" i="12"/>
  <c r="C24" i="12"/>
  <c r="B24" i="12"/>
  <c r="A24" i="12"/>
  <c r="I23" i="12"/>
  <c r="J23" i="12" s="1"/>
  <c r="P23" i="12" s="1"/>
  <c r="H23" i="12"/>
  <c r="G23" i="12"/>
  <c r="F23" i="12"/>
  <c r="E23" i="12"/>
  <c r="D23" i="12"/>
  <c r="C23" i="12"/>
  <c r="B23" i="12"/>
  <c r="A23" i="12"/>
  <c r="I22" i="12"/>
  <c r="J22" i="12" s="1"/>
  <c r="P22" i="12" s="1"/>
  <c r="H22" i="12"/>
  <c r="G22" i="12"/>
  <c r="F22" i="12"/>
  <c r="E22" i="12"/>
  <c r="D22" i="12"/>
  <c r="C22" i="12"/>
  <c r="B22" i="12"/>
  <c r="A22" i="12"/>
  <c r="I21" i="12"/>
  <c r="J21" i="12" s="1"/>
  <c r="P21" i="12" s="1"/>
  <c r="H21" i="12"/>
  <c r="G21" i="12"/>
  <c r="F21" i="12"/>
  <c r="E21" i="12"/>
  <c r="D21" i="12"/>
  <c r="C21" i="12"/>
  <c r="B21" i="12"/>
  <c r="A21" i="12"/>
  <c r="I20" i="12"/>
  <c r="J20" i="12" s="1"/>
  <c r="P20" i="12" s="1"/>
  <c r="H20" i="12"/>
  <c r="G20" i="12"/>
  <c r="F20" i="12"/>
  <c r="E20" i="12"/>
  <c r="D20" i="12"/>
  <c r="C20" i="12"/>
  <c r="B20" i="12"/>
  <c r="A20" i="12"/>
  <c r="I19" i="12"/>
  <c r="J19" i="12" s="1"/>
  <c r="P19" i="12" s="1"/>
  <c r="H19" i="12"/>
  <c r="G19" i="12"/>
  <c r="F19" i="12"/>
  <c r="E19" i="12"/>
  <c r="D19" i="12"/>
  <c r="C19" i="12"/>
  <c r="B19" i="12"/>
  <c r="A19" i="12"/>
  <c r="I18" i="12"/>
  <c r="J18" i="12" s="1"/>
  <c r="P18" i="12" s="1"/>
  <c r="H18" i="12"/>
  <c r="G18" i="12"/>
  <c r="F18" i="12"/>
  <c r="E18" i="12"/>
  <c r="D18" i="12"/>
  <c r="C18" i="12"/>
  <c r="B18" i="12"/>
  <c r="A18" i="12"/>
  <c r="I17" i="12"/>
  <c r="J17" i="12" s="1"/>
  <c r="P17" i="12" s="1"/>
  <c r="H17" i="12"/>
  <c r="G17" i="12"/>
  <c r="F17" i="12"/>
  <c r="E17" i="12"/>
  <c r="D17" i="12"/>
  <c r="C17" i="12"/>
  <c r="B17" i="12"/>
  <c r="A17" i="12"/>
  <c r="I16" i="12"/>
  <c r="J16" i="12" s="1"/>
  <c r="P16" i="12" s="1"/>
  <c r="H16" i="12"/>
  <c r="G16" i="12"/>
  <c r="F16" i="12"/>
  <c r="E16" i="12"/>
  <c r="D16" i="12"/>
  <c r="C16" i="12"/>
  <c r="B16" i="12"/>
  <c r="A16" i="12"/>
  <c r="I15" i="12"/>
  <c r="J15" i="12" s="1"/>
  <c r="P15" i="12" s="1"/>
  <c r="H15" i="12"/>
  <c r="G15" i="12"/>
  <c r="F15" i="12"/>
  <c r="E15" i="12"/>
  <c r="D15" i="12"/>
  <c r="C15" i="12"/>
  <c r="B15" i="12"/>
  <c r="A15" i="12"/>
  <c r="I14" i="12"/>
  <c r="J14" i="12" s="1"/>
  <c r="P14" i="12" s="1"/>
  <c r="H14" i="12"/>
  <c r="G14" i="12"/>
  <c r="F14" i="12"/>
  <c r="E14" i="12"/>
  <c r="D14" i="12"/>
  <c r="C14" i="12"/>
  <c r="B14" i="12"/>
  <c r="A14" i="12"/>
  <c r="I13" i="12"/>
  <c r="J13" i="12" s="1"/>
  <c r="P13" i="12" s="1"/>
  <c r="H13" i="12"/>
  <c r="G13" i="12"/>
  <c r="F13" i="12"/>
  <c r="E13" i="12"/>
  <c r="D13" i="12"/>
  <c r="C13" i="12"/>
  <c r="B13" i="12"/>
  <c r="A13" i="12"/>
  <c r="I12" i="12"/>
  <c r="J12" i="12" s="1"/>
  <c r="P12" i="12" s="1"/>
  <c r="H12" i="12"/>
  <c r="G12" i="12"/>
  <c r="F12" i="12"/>
  <c r="E12" i="12"/>
  <c r="D12" i="12"/>
  <c r="C12" i="12"/>
  <c r="B12" i="12"/>
  <c r="A12" i="12"/>
  <c r="I11" i="12"/>
  <c r="J11" i="12" s="1"/>
  <c r="P11" i="12" s="1"/>
  <c r="H11" i="12"/>
  <c r="G11" i="12"/>
  <c r="F11" i="12"/>
  <c r="E11" i="12"/>
  <c r="D11" i="12"/>
  <c r="C11" i="12"/>
  <c r="B11" i="12"/>
  <c r="A11" i="12"/>
  <c r="I10" i="12"/>
  <c r="J10" i="12" s="1"/>
  <c r="P10" i="12" s="1"/>
  <c r="H10" i="12"/>
  <c r="G10" i="12"/>
  <c r="F10" i="12"/>
  <c r="E10" i="12"/>
  <c r="D10" i="12"/>
  <c r="C10" i="12"/>
  <c r="B10" i="12"/>
  <c r="A10" i="12"/>
  <c r="I9" i="12"/>
  <c r="J9" i="12" s="1"/>
  <c r="P9" i="12" s="1"/>
  <c r="H9" i="12"/>
  <c r="G9" i="12"/>
  <c r="F9" i="12"/>
  <c r="E9" i="12"/>
  <c r="D9" i="12"/>
  <c r="C9" i="12"/>
  <c r="B9" i="12"/>
  <c r="A9" i="12"/>
  <c r="I8" i="12"/>
  <c r="J8" i="12" s="1"/>
  <c r="P8" i="12" s="1"/>
  <c r="H8" i="12"/>
  <c r="G8" i="12"/>
  <c r="F8" i="12"/>
  <c r="E8" i="12"/>
  <c r="D8" i="12"/>
  <c r="C8" i="12"/>
  <c r="B8" i="12"/>
  <c r="A8" i="12"/>
  <c r="I7" i="12"/>
  <c r="J7" i="12" s="1"/>
  <c r="P7" i="12" s="1"/>
  <c r="H7" i="12"/>
  <c r="G7" i="12"/>
  <c r="F7" i="12"/>
  <c r="E7" i="12"/>
  <c r="D7" i="12"/>
  <c r="C7" i="12"/>
  <c r="B7" i="12"/>
  <c r="A7" i="12"/>
  <c r="I6" i="12"/>
  <c r="J6" i="12" s="1"/>
  <c r="P6" i="12" s="1"/>
  <c r="H6" i="12"/>
  <c r="G6" i="12"/>
  <c r="F6" i="12"/>
  <c r="E6" i="12"/>
  <c r="D6" i="12"/>
  <c r="C6" i="12"/>
  <c r="B6" i="12"/>
  <c r="A6" i="12"/>
  <c r="I5" i="12"/>
  <c r="J5" i="12" s="1"/>
  <c r="P5" i="12" s="1"/>
  <c r="H5" i="12"/>
  <c r="G5" i="12"/>
  <c r="F5" i="12"/>
  <c r="E5" i="12"/>
  <c r="D5" i="12"/>
  <c r="C5" i="12"/>
  <c r="B5" i="12"/>
  <c r="A5" i="12"/>
  <c r="I4" i="12"/>
  <c r="J4" i="12" s="1"/>
  <c r="P4" i="12" s="1"/>
  <c r="H4" i="12"/>
  <c r="G4" i="12"/>
  <c r="F4" i="12"/>
  <c r="E4" i="12"/>
  <c r="D4" i="12"/>
  <c r="C4" i="12"/>
  <c r="B4" i="12"/>
  <c r="A4" i="12"/>
  <c r="I3" i="12"/>
  <c r="J3" i="12" s="1"/>
  <c r="P3" i="12" s="1"/>
  <c r="H3" i="12"/>
  <c r="G3" i="12"/>
  <c r="F3" i="12"/>
  <c r="E3" i="12"/>
  <c r="D3" i="12"/>
  <c r="C3" i="12"/>
  <c r="B3" i="12"/>
  <c r="A3" i="12"/>
  <c r="M2" i="12" l="1"/>
  <c r="M10" i="12"/>
  <c r="Q10" i="12" s="1"/>
  <c r="M24" i="12"/>
  <c r="Q24" i="12" s="1"/>
  <c r="M20" i="12"/>
  <c r="Q20" i="12" s="1"/>
  <c r="M16" i="12"/>
  <c r="M12" i="12"/>
  <c r="Q12" i="12" s="1"/>
  <c r="M8" i="12"/>
  <c r="Q8" i="12" s="1"/>
  <c r="M4" i="12"/>
  <c r="Q4" i="12" s="1"/>
  <c r="P2" i="12"/>
  <c r="B4" i="6" s="1"/>
  <c r="B2" i="6"/>
  <c r="M23" i="12"/>
  <c r="Q23" i="12" s="1"/>
  <c r="M19" i="12"/>
  <c r="Q19" i="12" s="1"/>
  <c r="M15" i="12"/>
  <c r="Q15" i="12" s="1"/>
  <c r="M11" i="12"/>
  <c r="Q11" i="12" s="1"/>
  <c r="M7" i="12"/>
  <c r="Q7" i="12" s="1"/>
  <c r="M3" i="12"/>
  <c r="Q3" i="12" s="1"/>
  <c r="E7" i="6"/>
  <c r="E11" i="6"/>
  <c r="E15" i="6"/>
  <c r="E19" i="6"/>
  <c r="E3" i="6"/>
  <c r="E22" i="6"/>
  <c r="E4" i="6"/>
  <c r="E8" i="6"/>
  <c r="E12" i="6"/>
  <c r="E16" i="6"/>
  <c r="E20" i="6"/>
  <c r="E18" i="6"/>
  <c r="E5" i="6"/>
  <c r="E9" i="6"/>
  <c r="E13" i="6"/>
  <c r="E17" i="6"/>
  <c r="E21" i="6"/>
  <c r="B2" i="9"/>
  <c r="E6" i="6"/>
  <c r="E14" i="6"/>
  <c r="M6" i="12"/>
  <c r="Q6" i="12" s="1"/>
  <c r="Q16" i="12"/>
  <c r="M26" i="12"/>
  <c r="Q26" i="12" s="1"/>
  <c r="M22" i="12"/>
  <c r="Q22" i="12" s="1"/>
  <c r="M18" i="12"/>
  <c r="Q18" i="12" s="1"/>
  <c r="M14" i="12"/>
  <c r="Q14" i="12" s="1"/>
  <c r="M25" i="12"/>
  <c r="Q25" i="12" s="1"/>
  <c r="M21" i="12"/>
  <c r="Q21" i="12" s="1"/>
  <c r="M17" i="12"/>
  <c r="Q17" i="12" s="1"/>
  <c r="M13" i="12"/>
  <c r="Q13" i="12" s="1"/>
  <c r="M9" i="12"/>
  <c r="Q9" i="12" s="1"/>
  <c r="M5" i="12"/>
  <c r="Q5" i="12" s="1"/>
  <c r="Q2" i="12" l="1"/>
  <c r="G3" i="6"/>
  <c r="I10" i="6"/>
  <c r="G9" i="6"/>
  <c r="I18" i="6"/>
  <c r="R3" i="12"/>
  <c r="R19" i="12"/>
  <c r="R35" i="12"/>
  <c r="R51" i="12"/>
  <c r="R67" i="12"/>
  <c r="R83" i="12"/>
  <c r="R99" i="12"/>
  <c r="R50" i="12"/>
  <c r="R98" i="12"/>
  <c r="R16" i="12"/>
  <c r="R32" i="12"/>
  <c r="R48" i="12"/>
  <c r="R64" i="12"/>
  <c r="R80" i="12"/>
  <c r="R96" i="12"/>
  <c r="R34" i="12"/>
  <c r="R82" i="12"/>
  <c r="R13" i="12"/>
  <c r="R29" i="12"/>
  <c r="R45" i="12"/>
  <c r="R61" i="12"/>
  <c r="R77" i="12"/>
  <c r="R93" i="12"/>
  <c r="R18" i="12"/>
  <c r="R66" i="12"/>
  <c r="R7" i="12"/>
  <c r="R23" i="12"/>
  <c r="R39" i="12"/>
  <c r="R55" i="12"/>
  <c r="R71" i="12"/>
  <c r="R87" i="12"/>
  <c r="R14" i="12"/>
  <c r="R62" i="12"/>
  <c r="R4" i="12"/>
  <c r="R20" i="12"/>
  <c r="R36" i="12"/>
  <c r="R52" i="12"/>
  <c r="R68" i="12"/>
  <c r="R84" i="12"/>
  <c r="R100" i="12"/>
  <c r="R46" i="12"/>
  <c r="R94" i="12"/>
  <c r="R17" i="12"/>
  <c r="R33" i="12"/>
  <c r="R49" i="12"/>
  <c r="R65" i="12"/>
  <c r="R81" i="12"/>
  <c r="R97" i="12"/>
  <c r="R30" i="12"/>
  <c r="R78" i="12"/>
  <c r="R11" i="12"/>
  <c r="R27" i="12"/>
  <c r="R43" i="12"/>
  <c r="R59" i="12"/>
  <c r="R75" i="12"/>
  <c r="R91" i="12"/>
  <c r="R26" i="12"/>
  <c r="R74" i="12"/>
  <c r="R8" i="12"/>
  <c r="R24" i="12"/>
  <c r="R40" i="12"/>
  <c r="R56" i="12"/>
  <c r="R72" i="12"/>
  <c r="R88" i="12"/>
  <c r="R10" i="12"/>
  <c r="R58" i="12"/>
  <c r="R5" i="12"/>
  <c r="R21" i="12"/>
  <c r="R47" i="12"/>
  <c r="R38" i="12"/>
  <c r="R44" i="12"/>
  <c r="R22" i="12"/>
  <c r="R37" i="12"/>
  <c r="R69" i="12"/>
  <c r="R101" i="12"/>
  <c r="A2" i="9" s="1"/>
  <c r="R90" i="12"/>
  <c r="R31" i="12"/>
  <c r="R28" i="12"/>
  <c r="R92" i="12"/>
  <c r="R25" i="12"/>
  <c r="R57" i="12"/>
  <c r="R54" i="12"/>
  <c r="R63" i="12"/>
  <c r="R86" i="12"/>
  <c r="R60" i="12"/>
  <c r="R70" i="12"/>
  <c r="R41" i="12"/>
  <c r="R73" i="12"/>
  <c r="R6" i="12"/>
  <c r="R89" i="12"/>
  <c r="R15" i="12"/>
  <c r="R79" i="12"/>
  <c r="R12" i="12"/>
  <c r="R76" i="12"/>
  <c r="R9" i="12"/>
  <c r="R53" i="12"/>
  <c r="R85" i="12"/>
  <c r="R42" i="12"/>
  <c r="R95" i="12"/>
  <c r="I15" i="6"/>
  <c r="G4" i="6"/>
  <c r="I4" i="6" s="1"/>
  <c r="I12" i="6"/>
  <c r="G7" i="6"/>
  <c r="G5" i="6"/>
  <c r="I5" i="6" s="1"/>
  <c r="I11" i="6"/>
  <c r="I14" i="6"/>
  <c r="G6" i="6"/>
  <c r="I6" i="6" s="1"/>
  <c r="G8" i="6"/>
  <c r="I8" i="6" s="1"/>
  <c r="I16" i="6"/>
  <c r="I17" i="6"/>
  <c r="I19" i="6"/>
  <c r="I9" i="6"/>
  <c r="R2" i="12"/>
  <c r="B3" i="6"/>
  <c r="I20" i="6"/>
  <c r="I7" i="6"/>
  <c r="I13" i="6"/>
  <c r="I21" i="6" l="1"/>
  <c r="I22" i="6"/>
  <c r="C2" i="9"/>
  <c r="D2" i="9" s="1"/>
  <c r="I3" i="6"/>
  <c r="D500" i="6" l="1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I500" i="6" l="1"/>
  <c r="H500" i="6"/>
  <c r="G500" i="6"/>
  <c r="E500" i="6"/>
  <c r="I499" i="6"/>
  <c r="H499" i="6"/>
  <c r="G499" i="6"/>
  <c r="E499" i="6"/>
  <c r="I498" i="6"/>
  <c r="H498" i="6"/>
  <c r="G498" i="6"/>
  <c r="E498" i="6"/>
  <c r="I497" i="6"/>
  <c r="H497" i="6"/>
  <c r="G497" i="6"/>
  <c r="E497" i="6"/>
  <c r="I496" i="6"/>
  <c r="H496" i="6"/>
  <c r="G496" i="6"/>
  <c r="E496" i="6"/>
  <c r="I495" i="6"/>
  <c r="H495" i="6"/>
  <c r="G495" i="6"/>
  <c r="E495" i="6"/>
  <c r="I494" i="6"/>
  <c r="H494" i="6"/>
  <c r="G494" i="6"/>
  <c r="E494" i="6"/>
  <c r="I493" i="6"/>
  <c r="H493" i="6"/>
  <c r="G493" i="6"/>
  <c r="E493" i="6"/>
  <c r="I492" i="6"/>
  <c r="H492" i="6"/>
  <c r="G492" i="6"/>
  <c r="E492" i="6"/>
  <c r="I491" i="6"/>
  <c r="H491" i="6"/>
  <c r="G491" i="6"/>
  <c r="E491" i="6"/>
  <c r="I490" i="6"/>
  <c r="H490" i="6"/>
  <c r="G490" i="6"/>
  <c r="E490" i="6"/>
  <c r="I489" i="6"/>
  <c r="H489" i="6"/>
  <c r="G489" i="6"/>
  <c r="E489" i="6"/>
  <c r="I488" i="6"/>
  <c r="H488" i="6"/>
  <c r="G488" i="6"/>
  <c r="E488" i="6"/>
  <c r="I487" i="6"/>
  <c r="H487" i="6"/>
  <c r="G487" i="6"/>
  <c r="E487" i="6"/>
  <c r="I486" i="6"/>
  <c r="H486" i="6"/>
  <c r="G486" i="6"/>
  <c r="E486" i="6"/>
  <c r="I485" i="6"/>
  <c r="H485" i="6"/>
  <c r="G485" i="6"/>
  <c r="E485" i="6"/>
  <c r="I484" i="6"/>
  <c r="H484" i="6"/>
  <c r="G484" i="6"/>
  <c r="E484" i="6"/>
  <c r="I483" i="6"/>
  <c r="H483" i="6"/>
  <c r="G483" i="6"/>
  <c r="E483" i="6"/>
  <c r="I482" i="6"/>
  <c r="H482" i="6"/>
  <c r="G482" i="6"/>
  <c r="E482" i="6"/>
  <c r="I481" i="6"/>
  <c r="H481" i="6"/>
  <c r="G481" i="6"/>
  <c r="E481" i="6"/>
  <c r="I480" i="6"/>
  <c r="H480" i="6"/>
  <c r="G480" i="6"/>
  <c r="E480" i="6"/>
  <c r="I479" i="6"/>
  <c r="H479" i="6"/>
  <c r="G479" i="6"/>
  <c r="E479" i="6"/>
  <c r="I478" i="6"/>
  <c r="H478" i="6"/>
  <c r="G478" i="6"/>
  <c r="E478" i="6"/>
  <c r="I477" i="6"/>
  <c r="H477" i="6"/>
  <c r="G477" i="6"/>
  <c r="E477" i="6"/>
  <c r="I476" i="6"/>
  <c r="H476" i="6"/>
  <c r="G476" i="6"/>
  <c r="E476" i="6"/>
  <c r="I475" i="6"/>
  <c r="H475" i="6"/>
  <c r="G475" i="6"/>
  <c r="E475" i="6"/>
  <c r="I474" i="6"/>
  <c r="H474" i="6"/>
  <c r="G474" i="6"/>
  <c r="E474" i="6"/>
  <c r="I473" i="6"/>
  <c r="H473" i="6"/>
  <c r="G473" i="6"/>
  <c r="E473" i="6"/>
  <c r="I472" i="6"/>
  <c r="H472" i="6"/>
  <c r="G472" i="6"/>
  <c r="E472" i="6"/>
  <c r="I471" i="6"/>
  <c r="H471" i="6"/>
  <c r="G471" i="6"/>
  <c r="E471" i="6"/>
  <c r="I470" i="6"/>
  <c r="H470" i="6"/>
  <c r="G470" i="6"/>
  <c r="E470" i="6"/>
  <c r="I469" i="6"/>
  <c r="H469" i="6"/>
  <c r="G469" i="6"/>
  <c r="E469" i="6"/>
  <c r="I468" i="6"/>
  <c r="H468" i="6"/>
  <c r="G468" i="6"/>
  <c r="E468" i="6"/>
  <c r="I467" i="6"/>
  <c r="H467" i="6"/>
  <c r="G467" i="6"/>
  <c r="E467" i="6"/>
  <c r="I466" i="6"/>
  <c r="H466" i="6"/>
  <c r="G466" i="6"/>
  <c r="E466" i="6"/>
  <c r="I465" i="6"/>
  <c r="H465" i="6"/>
  <c r="G465" i="6"/>
  <c r="E465" i="6"/>
  <c r="I464" i="6"/>
  <c r="H464" i="6"/>
  <c r="G464" i="6"/>
  <c r="E464" i="6"/>
  <c r="I463" i="6"/>
  <c r="H463" i="6"/>
  <c r="G463" i="6"/>
  <c r="E463" i="6"/>
  <c r="I462" i="6"/>
  <c r="H462" i="6"/>
  <c r="G462" i="6"/>
  <c r="E462" i="6"/>
  <c r="I461" i="6"/>
  <c r="H461" i="6"/>
  <c r="G461" i="6"/>
  <c r="E461" i="6"/>
  <c r="I460" i="6"/>
  <c r="H460" i="6"/>
  <c r="G460" i="6"/>
  <c r="E460" i="6"/>
  <c r="I459" i="6"/>
  <c r="H459" i="6"/>
  <c r="G459" i="6"/>
  <c r="E459" i="6"/>
  <c r="I458" i="6"/>
  <c r="H458" i="6"/>
  <c r="G458" i="6"/>
  <c r="E458" i="6"/>
  <c r="I457" i="6"/>
  <c r="H457" i="6"/>
  <c r="G457" i="6"/>
  <c r="E457" i="6"/>
  <c r="I456" i="6"/>
  <c r="H456" i="6"/>
  <c r="G456" i="6"/>
  <c r="E456" i="6"/>
  <c r="I455" i="6"/>
  <c r="H455" i="6"/>
  <c r="G455" i="6"/>
  <c r="E455" i="6"/>
  <c r="I454" i="6"/>
  <c r="H454" i="6"/>
  <c r="G454" i="6"/>
  <c r="E454" i="6"/>
  <c r="I453" i="6"/>
  <c r="H453" i="6"/>
  <c r="G453" i="6"/>
  <c r="E453" i="6"/>
  <c r="I452" i="6"/>
  <c r="H452" i="6"/>
  <c r="G452" i="6"/>
  <c r="E452" i="6"/>
  <c r="I451" i="6"/>
  <c r="H451" i="6"/>
  <c r="G451" i="6"/>
  <c r="E451" i="6"/>
  <c r="I450" i="6"/>
  <c r="H450" i="6"/>
  <c r="G450" i="6"/>
  <c r="E450" i="6"/>
  <c r="I449" i="6"/>
  <c r="H449" i="6"/>
  <c r="G449" i="6"/>
  <c r="E449" i="6"/>
  <c r="I448" i="6"/>
  <c r="H448" i="6"/>
  <c r="G448" i="6"/>
  <c r="E448" i="6"/>
  <c r="I447" i="6"/>
  <c r="H447" i="6"/>
  <c r="G447" i="6"/>
  <c r="E447" i="6"/>
  <c r="I446" i="6"/>
  <c r="H446" i="6"/>
  <c r="G446" i="6"/>
  <c r="E446" i="6"/>
  <c r="I445" i="6"/>
  <c r="H445" i="6"/>
  <c r="G445" i="6"/>
  <c r="E445" i="6"/>
  <c r="I444" i="6"/>
  <c r="H444" i="6"/>
  <c r="G444" i="6"/>
  <c r="E444" i="6"/>
  <c r="I443" i="6"/>
  <c r="H443" i="6"/>
  <c r="G443" i="6"/>
  <c r="E443" i="6"/>
  <c r="I442" i="6"/>
  <c r="H442" i="6"/>
  <c r="G442" i="6"/>
  <c r="E442" i="6"/>
  <c r="I441" i="6"/>
  <c r="H441" i="6"/>
  <c r="G441" i="6"/>
  <c r="E441" i="6"/>
  <c r="I440" i="6"/>
  <c r="H440" i="6"/>
  <c r="G440" i="6"/>
  <c r="E440" i="6"/>
  <c r="I439" i="6"/>
  <c r="H439" i="6"/>
  <c r="G439" i="6"/>
  <c r="E439" i="6"/>
  <c r="I438" i="6"/>
  <c r="H438" i="6"/>
  <c r="G438" i="6"/>
  <c r="E438" i="6"/>
  <c r="I437" i="6"/>
  <c r="H437" i="6"/>
  <c r="G437" i="6"/>
  <c r="E437" i="6"/>
  <c r="I436" i="6"/>
  <c r="H436" i="6"/>
  <c r="G436" i="6"/>
  <c r="E436" i="6"/>
  <c r="I435" i="6"/>
  <c r="H435" i="6"/>
  <c r="G435" i="6"/>
  <c r="E435" i="6"/>
  <c r="I434" i="6"/>
  <c r="H434" i="6"/>
  <c r="G434" i="6"/>
  <c r="E434" i="6"/>
  <c r="I433" i="6"/>
  <c r="H433" i="6"/>
  <c r="G433" i="6"/>
  <c r="E433" i="6"/>
  <c r="I432" i="6"/>
  <c r="H432" i="6"/>
  <c r="G432" i="6"/>
  <c r="E432" i="6"/>
  <c r="I431" i="6"/>
  <c r="H431" i="6"/>
  <c r="G431" i="6"/>
  <c r="E431" i="6"/>
  <c r="I430" i="6"/>
  <c r="H430" i="6"/>
  <c r="G430" i="6"/>
  <c r="E430" i="6"/>
  <c r="I429" i="6"/>
  <c r="H429" i="6"/>
  <c r="G429" i="6"/>
  <c r="E429" i="6"/>
  <c r="I428" i="6"/>
  <c r="H428" i="6"/>
  <c r="G428" i="6"/>
  <c r="E428" i="6"/>
  <c r="I427" i="6"/>
  <c r="H427" i="6"/>
  <c r="G427" i="6"/>
  <c r="E427" i="6"/>
  <c r="I426" i="6"/>
  <c r="H426" i="6"/>
  <c r="G426" i="6"/>
  <c r="E426" i="6"/>
  <c r="I425" i="6"/>
  <c r="H425" i="6"/>
  <c r="G425" i="6"/>
  <c r="E425" i="6"/>
  <c r="I424" i="6"/>
  <c r="H424" i="6"/>
  <c r="G424" i="6"/>
  <c r="E424" i="6"/>
  <c r="I423" i="6"/>
  <c r="H423" i="6"/>
  <c r="G423" i="6"/>
  <c r="E423" i="6"/>
  <c r="I422" i="6"/>
  <c r="H422" i="6"/>
  <c r="G422" i="6"/>
  <c r="E422" i="6"/>
  <c r="I421" i="6"/>
  <c r="H421" i="6"/>
  <c r="G421" i="6"/>
  <c r="E421" i="6"/>
  <c r="I420" i="6"/>
  <c r="H420" i="6"/>
  <c r="G420" i="6"/>
  <c r="E420" i="6"/>
  <c r="I419" i="6"/>
  <c r="H419" i="6"/>
  <c r="G419" i="6"/>
  <c r="E419" i="6"/>
  <c r="I418" i="6"/>
  <c r="H418" i="6"/>
  <c r="G418" i="6"/>
  <c r="E418" i="6"/>
  <c r="I417" i="6"/>
  <c r="H417" i="6"/>
  <c r="G417" i="6"/>
  <c r="E417" i="6"/>
  <c r="I416" i="6"/>
  <c r="H416" i="6"/>
  <c r="G416" i="6"/>
  <c r="E416" i="6"/>
  <c r="I415" i="6"/>
  <c r="H415" i="6"/>
  <c r="G415" i="6"/>
  <c r="E415" i="6"/>
  <c r="I414" i="6"/>
  <c r="H414" i="6"/>
  <c r="G414" i="6"/>
  <c r="E414" i="6"/>
  <c r="I413" i="6"/>
  <c r="H413" i="6"/>
  <c r="G413" i="6"/>
  <c r="E413" i="6"/>
  <c r="I412" i="6"/>
  <c r="H412" i="6"/>
  <c r="G412" i="6"/>
  <c r="E412" i="6"/>
  <c r="I411" i="6"/>
  <c r="H411" i="6"/>
  <c r="G411" i="6"/>
  <c r="E411" i="6"/>
  <c r="I410" i="6"/>
  <c r="H410" i="6"/>
  <c r="G410" i="6"/>
  <c r="E410" i="6"/>
  <c r="I409" i="6"/>
  <c r="H409" i="6"/>
  <c r="G409" i="6"/>
  <c r="E409" i="6"/>
  <c r="I408" i="6"/>
  <c r="H408" i="6"/>
  <c r="G408" i="6"/>
  <c r="E408" i="6"/>
  <c r="I407" i="6"/>
  <c r="H407" i="6"/>
  <c r="G407" i="6"/>
  <c r="E407" i="6"/>
  <c r="I406" i="6"/>
  <c r="H406" i="6"/>
  <c r="G406" i="6"/>
  <c r="E406" i="6"/>
  <c r="I405" i="6"/>
  <c r="H405" i="6"/>
  <c r="G405" i="6"/>
  <c r="E405" i="6"/>
  <c r="I404" i="6"/>
  <c r="H404" i="6"/>
  <c r="G404" i="6"/>
  <c r="E404" i="6"/>
  <c r="I403" i="6"/>
  <c r="H403" i="6"/>
  <c r="G403" i="6"/>
  <c r="E403" i="6"/>
  <c r="I402" i="6"/>
  <c r="H402" i="6"/>
  <c r="G402" i="6"/>
  <c r="E402" i="6"/>
  <c r="I401" i="6"/>
  <c r="H401" i="6"/>
  <c r="G401" i="6"/>
  <c r="E401" i="6"/>
  <c r="I400" i="6"/>
  <c r="H400" i="6"/>
  <c r="G400" i="6"/>
  <c r="E400" i="6"/>
  <c r="I399" i="6"/>
  <c r="H399" i="6"/>
  <c r="G399" i="6"/>
  <c r="E399" i="6"/>
  <c r="I398" i="6"/>
  <c r="H398" i="6"/>
  <c r="G398" i="6"/>
  <c r="E398" i="6"/>
  <c r="I397" i="6"/>
  <c r="H397" i="6"/>
  <c r="G397" i="6"/>
  <c r="E397" i="6"/>
  <c r="I396" i="6"/>
  <c r="H396" i="6"/>
  <c r="G396" i="6"/>
  <c r="E396" i="6"/>
  <c r="I395" i="6"/>
  <c r="H395" i="6"/>
  <c r="G395" i="6"/>
  <c r="E395" i="6"/>
  <c r="I394" i="6"/>
  <c r="H394" i="6"/>
  <c r="G394" i="6"/>
  <c r="E394" i="6"/>
  <c r="I393" i="6"/>
  <c r="H393" i="6"/>
  <c r="G393" i="6"/>
  <c r="E393" i="6"/>
  <c r="I392" i="6"/>
  <c r="H392" i="6"/>
  <c r="G392" i="6"/>
  <c r="E392" i="6"/>
  <c r="I391" i="6"/>
  <c r="H391" i="6"/>
  <c r="G391" i="6"/>
  <c r="E391" i="6"/>
  <c r="I390" i="6"/>
  <c r="H390" i="6"/>
  <c r="G390" i="6"/>
  <c r="E390" i="6"/>
  <c r="I389" i="6"/>
  <c r="H389" i="6"/>
  <c r="G389" i="6"/>
  <c r="E389" i="6"/>
  <c r="I388" i="6"/>
  <c r="H388" i="6"/>
  <c r="G388" i="6"/>
  <c r="E388" i="6"/>
  <c r="I387" i="6"/>
  <c r="H387" i="6"/>
  <c r="G387" i="6"/>
  <c r="E387" i="6"/>
  <c r="I386" i="6"/>
  <c r="H386" i="6"/>
  <c r="G386" i="6"/>
  <c r="E386" i="6"/>
  <c r="I385" i="6"/>
  <c r="H385" i="6"/>
  <c r="G385" i="6"/>
  <c r="E385" i="6"/>
  <c r="I384" i="6"/>
  <c r="H384" i="6"/>
  <c r="G384" i="6"/>
  <c r="E384" i="6"/>
  <c r="I383" i="6"/>
  <c r="H383" i="6"/>
  <c r="G383" i="6"/>
  <c r="E383" i="6"/>
  <c r="I382" i="6"/>
  <c r="H382" i="6"/>
  <c r="G382" i="6"/>
  <c r="E382" i="6"/>
  <c r="I381" i="6"/>
  <c r="H381" i="6"/>
  <c r="G381" i="6"/>
  <c r="E381" i="6"/>
  <c r="I380" i="6"/>
  <c r="H380" i="6"/>
  <c r="G380" i="6"/>
  <c r="E380" i="6"/>
  <c r="I379" i="6"/>
  <c r="H379" i="6"/>
  <c r="G379" i="6"/>
  <c r="E379" i="6"/>
  <c r="I378" i="6"/>
  <c r="H378" i="6"/>
  <c r="G378" i="6"/>
  <c r="E378" i="6"/>
  <c r="I377" i="6"/>
  <c r="H377" i="6"/>
  <c r="G377" i="6"/>
  <c r="E377" i="6"/>
  <c r="I376" i="6"/>
  <c r="H376" i="6"/>
  <c r="G376" i="6"/>
  <c r="E376" i="6"/>
  <c r="I375" i="6"/>
  <c r="H375" i="6"/>
  <c r="G375" i="6"/>
  <c r="E375" i="6"/>
  <c r="I374" i="6"/>
  <c r="H374" i="6"/>
  <c r="G374" i="6"/>
  <c r="E374" i="6"/>
  <c r="I373" i="6"/>
  <c r="H373" i="6"/>
  <c r="G373" i="6"/>
  <c r="E373" i="6"/>
  <c r="I372" i="6"/>
  <c r="H372" i="6"/>
  <c r="G372" i="6"/>
  <c r="E372" i="6"/>
  <c r="I371" i="6"/>
  <c r="H371" i="6"/>
  <c r="G371" i="6"/>
  <c r="E371" i="6"/>
  <c r="I370" i="6"/>
  <c r="H370" i="6"/>
  <c r="G370" i="6"/>
  <c r="E370" i="6"/>
  <c r="I369" i="6"/>
  <c r="H369" i="6"/>
  <c r="G369" i="6"/>
  <c r="E369" i="6"/>
  <c r="I368" i="6"/>
  <c r="H368" i="6"/>
  <c r="G368" i="6"/>
  <c r="E368" i="6"/>
  <c r="I367" i="6"/>
  <c r="H367" i="6"/>
  <c r="G367" i="6"/>
  <c r="E367" i="6"/>
  <c r="I366" i="6"/>
  <c r="H366" i="6"/>
  <c r="G366" i="6"/>
  <c r="E366" i="6"/>
  <c r="I365" i="6"/>
  <c r="H365" i="6"/>
  <c r="G365" i="6"/>
  <c r="E365" i="6"/>
  <c r="I364" i="6"/>
  <c r="H364" i="6"/>
  <c r="G364" i="6"/>
  <c r="E364" i="6"/>
  <c r="I363" i="6"/>
  <c r="H363" i="6"/>
  <c r="G363" i="6"/>
  <c r="E363" i="6"/>
  <c r="I362" i="6"/>
  <c r="H362" i="6"/>
  <c r="G362" i="6"/>
  <c r="E362" i="6"/>
  <c r="I361" i="6"/>
  <c r="H361" i="6"/>
  <c r="G361" i="6"/>
  <c r="E361" i="6"/>
  <c r="I360" i="6"/>
  <c r="H360" i="6"/>
  <c r="G360" i="6"/>
  <c r="E360" i="6"/>
  <c r="I359" i="6"/>
  <c r="H359" i="6"/>
  <c r="G359" i="6"/>
  <c r="E359" i="6"/>
  <c r="I358" i="6"/>
  <c r="H358" i="6"/>
  <c r="G358" i="6"/>
  <c r="E358" i="6"/>
  <c r="I357" i="6"/>
  <c r="H357" i="6"/>
  <c r="G357" i="6"/>
  <c r="E357" i="6"/>
  <c r="I356" i="6"/>
  <c r="H356" i="6"/>
  <c r="G356" i="6"/>
  <c r="E356" i="6"/>
  <c r="I355" i="6"/>
  <c r="H355" i="6"/>
  <c r="G355" i="6"/>
  <c r="E355" i="6"/>
  <c r="I354" i="6"/>
  <c r="H354" i="6"/>
  <c r="G354" i="6"/>
  <c r="E354" i="6"/>
  <c r="I353" i="6"/>
  <c r="H353" i="6"/>
  <c r="G353" i="6"/>
  <c r="E353" i="6"/>
  <c r="I352" i="6"/>
  <c r="H352" i="6"/>
  <c r="G352" i="6"/>
  <c r="E352" i="6"/>
  <c r="I351" i="6"/>
  <c r="H351" i="6"/>
  <c r="G351" i="6"/>
  <c r="E351" i="6"/>
  <c r="I350" i="6"/>
  <c r="H350" i="6"/>
  <c r="G350" i="6"/>
  <c r="E350" i="6"/>
  <c r="I349" i="6"/>
  <c r="H349" i="6"/>
  <c r="G349" i="6"/>
  <c r="E349" i="6"/>
  <c r="I348" i="6"/>
  <c r="H348" i="6"/>
  <c r="G348" i="6"/>
  <c r="E348" i="6"/>
  <c r="I347" i="6"/>
  <c r="H347" i="6"/>
  <c r="G347" i="6"/>
  <c r="E347" i="6"/>
  <c r="I346" i="6"/>
  <c r="H346" i="6"/>
  <c r="G346" i="6"/>
  <c r="E346" i="6"/>
  <c r="I345" i="6"/>
  <c r="H345" i="6"/>
  <c r="G345" i="6"/>
  <c r="E345" i="6"/>
  <c r="I344" i="6"/>
  <c r="H344" i="6"/>
  <c r="G344" i="6"/>
  <c r="E344" i="6"/>
  <c r="I343" i="6"/>
  <c r="H343" i="6"/>
  <c r="G343" i="6"/>
  <c r="E343" i="6"/>
  <c r="I342" i="6"/>
  <c r="H342" i="6"/>
  <c r="G342" i="6"/>
  <c r="E342" i="6"/>
  <c r="I341" i="6"/>
  <c r="H341" i="6"/>
  <c r="G341" i="6"/>
  <c r="E341" i="6"/>
  <c r="I340" i="6"/>
  <c r="H340" i="6"/>
  <c r="G340" i="6"/>
  <c r="E340" i="6"/>
  <c r="I339" i="6"/>
  <c r="H339" i="6"/>
  <c r="G339" i="6"/>
  <c r="E339" i="6"/>
  <c r="I338" i="6"/>
  <c r="H338" i="6"/>
  <c r="G338" i="6"/>
  <c r="E338" i="6"/>
  <c r="I337" i="6"/>
  <c r="H337" i="6"/>
  <c r="G337" i="6"/>
  <c r="E337" i="6"/>
  <c r="I336" i="6"/>
  <c r="H336" i="6"/>
  <c r="G336" i="6"/>
  <c r="E336" i="6"/>
  <c r="I335" i="6"/>
  <c r="H335" i="6"/>
  <c r="G335" i="6"/>
  <c r="E335" i="6"/>
  <c r="I334" i="6"/>
  <c r="H334" i="6"/>
  <c r="G334" i="6"/>
  <c r="E334" i="6"/>
  <c r="I333" i="6"/>
  <c r="H333" i="6"/>
  <c r="G333" i="6"/>
  <c r="E333" i="6"/>
  <c r="I332" i="6"/>
  <c r="H332" i="6"/>
  <c r="G332" i="6"/>
  <c r="E332" i="6"/>
  <c r="I331" i="6"/>
  <c r="H331" i="6"/>
  <c r="G331" i="6"/>
  <c r="E331" i="6"/>
  <c r="I330" i="6"/>
  <c r="H330" i="6"/>
  <c r="G330" i="6"/>
  <c r="E330" i="6"/>
  <c r="I329" i="6"/>
  <c r="H329" i="6"/>
  <c r="G329" i="6"/>
  <c r="E329" i="6"/>
  <c r="I328" i="6"/>
  <c r="H328" i="6"/>
  <c r="G328" i="6"/>
  <c r="E328" i="6"/>
  <c r="I327" i="6"/>
  <c r="H327" i="6"/>
  <c r="G327" i="6"/>
  <c r="E327" i="6"/>
  <c r="I326" i="6"/>
  <c r="H326" i="6"/>
  <c r="G326" i="6"/>
  <c r="E326" i="6"/>
  <c r="I325" i="6"/>
  <c r="H325" i="6"/>
  <c r="G325" i="6"/>
  <c r="E325" i="6"/>
  <c r="I324" i="6"/>
  <c r="H324" i="6"/>
  <c r="G324" i="6"/>
  <c r="E324" i="6"/>
  <c r="I323" i="6"/>
  <c r="H323" i="6"/>
  <c r="G323" i="6"/>
  <c r="E323" i="6"/>
  <c r="I322" i="6"/>
  <c r="H322" i="6"/>
  <c r="G322" i="6"/>
  <c r="E322" i="6"/>
  <c r="I321" i="6"/>
  <c r="H321" i="6"/>
  <c r="G321" i="6"/>
  <c r="E321" i="6"/>
  <c r="I320" i="6"/>
  <c r="H320" i="6"/>
  <c r="G320" i="6"/>
  <c r="E320" i="6"/>
  <c r="I319" i="6"/>
  <c r="H319" i="6"/>
  <c r="G319" i="6"/>
  <c r="E319" i="6"/>
  <c r="I318" i="6"/>
  <c r="H318" i="6"/>
  <c r="G318" i="6"/>
  <c r="E318" i="6"/>
  <c r="I317" i="6"/>
  <c r="H317" i="6"/>
  <c r="G317" i="6"/>
  <c r="E317" i="6"/>
  <c r="I316" i="6"/>
  <c r="H316" i="6"/>
  <c r="G316" i="6"/>
  <c r="E316" i="6"/>
  <c r="I315" i="6"/>
  <c r="H315" i="6"/>
  <c r="G315" i="6"/>
  <c r="E315" i="6"/>
  <c r="I314" i="6"/>
  <c r="H314" i="6"/>
  <c r="G314" i="6"/>
  <c r="E314" i="6"/>
  <c r="I313" i="6"/>
  <c r="H313" i="6"/>
  <c r="G313" i="6"/>
  <c r="E313" i="6"/>
  <c r="I312" i="6"/>
  <c r="H312" i="6"/>
  <c r="G312" i="6"/>
  <c r="E312" i="6"/>
  <c r="I311" i="6"/>
  <c r="H311" i="6"/>
  <c r="G311" i="6"/>
  <c r="E311" i="6"/>
  <c r="I310" i="6"/>
  <c r="H310" i="6"/>
  <c r="G310" i="6"/>
  <c r="E310" i="6"/>
  <c r="I309" i="6"/>
  <c r="H309" i="6"/>
  <c r="G309" i="6"/>
  <c r="E309" i="6"/>
  <c r="I308" i="6"/>
  <c r="H308" i="6"/>
  <c r="G308" i="6"/>
  <c r="E308" i="6"/>
  <c r="I307" i="6"/>
  <c r="H307" i="6"/>
  <c r="G307" i="6"/>
  <c r="E307" i="6"/>
  <c r="I306" i="6"/>
  <c r="H306" i="6"/>
  <c r="G306" i="6"/>
  <c r="E306" i="6"/>
  <c r="I305" i="6"/>
  <c r="H305" i="6"/>
  <c r="G305" i="6"/>
  <c r="E305" i="6"/>
  <c r="I304" i="6"/>
  <c r="H304" i="6"/>
  <c r="G304" i="6"/>
  <c r="E304" i="6"/>
  <c r="I303" i="6"/>
  <c r="H303" i="6"/>
  <c r="G303" i="6"/>
  <c r="E303" i="6"/>
  <c r="I302" i="6"/>
  <c r="H302" i="6"/>
  <c r="G302" i="6"/>
  <c r="E302" i="6"/>
  <c r="I301" i="6"/>
  <c r="H301" i="6"/>
  <c r="G301" i="6"/>
  <c r="E301" i="6"/>
  <c r="I300" i="6"/>
  <c r="H300" i="6"/>
  <c r="G300" i="6"/>
  <c r="E300" i="6"/>
  <c r="I299" i="6"/>
  <c r="H299" i="6"/>
  <c r="G299" i="6"/>
  <c r="E299" i="6"/>
  <c r="I298" i="6"/>
  <c r="H298" i="6"/>
  <c r="G298" i="6"/>
  <c r="E298" i="6"/>
  <c r="I297" i="6"/>
  <c r="H297" i="6"/>
  <c r="G297" i="6"/>
  <c r="E297" i="6"/>
  <c r="I296" i="6"/>
  <c r="H296" i="6"/>
  <c r="G296" i="6"/>
  <c r="E296" i="6"/>
  <c r="I295" i="6"/>
  <c r="H295" i="6"/>
  <c r="G295" i="6"/>
  <c r="E295" i="6"/>
  <c r="I294" i="6"/>
  <c r="H294" i="6"/>
  <c r="G294" i="6"/>
  <c r="E294" i="6"/>
  <c r="I293" i="6"/>
  <c r="H293" i="6"/>
  <c r="G293" i="6"/>
  <c r="E293" i="6"/>
  <c r="I292" i="6"/>
  <c r="H292" i="6"/>
  <c r="G292" i="6"/>
  <c r="E292" i="6"/>
  <c r="I291" i="6"/>
  <c r="H291" i="6"/>
  <c r="G291" i="6"/>
  <c r="E291" i="6"/>
  <c r="I290" i="6"/>
  <c r="H290" i="6"/>
  <c r="G290" i="6"/>
  <c r="E290" i="6"/>
  <c r="I289" i="6"/>
  <c r="H289" i="6"/>
  <c r="G289" i="6"/>
  <c r="E289" i="6"/>
  <c r="I288" i="6"/>
  <c r="H288" i="6"/>
  <c r="G288" i="6"/>
  <c r="E288" i="6"/>
  <c r="I287" i="6"/>
  <c r="H287" i="6"/>
  <c r="G287" i="6"/>
  <c r="E287" i="6"/>
  <c r="I286" i="6"/>
  <c r="H286" i="6"/>
  <c r="G286" i="6"/>
  <c r="E286" i="6"/>
  <c r="I285" i="6"/>
  <c r="H285" i="6"/>
  <c r="G285" i="6"/>
  <c r="E285" i="6"/>
  <c r="I284" i="6"/>
  <c r="H284" i="6"/>
  <c r="G284" i="6"/>
  <c r="E284" i="6"/>
  <c r="I283" i="6"/>
  <c r="H283" i="6"/>
  <c r="G283" i="6"/>
  <c r="E283" i="6"/>
  <c r="I282" i="6"/>
  <c r="H282" i="6"/>
  <c r="G282" i="6"/>
  <c r="E282" i="6"/>
  <c r="I281" i="6"/>
  <c r="H281" i="6"/>
  <c r="G281" i="6"/>
  <c r="E281" i="6"/>
  <c r="I280" i="6"/>
  <c r="H280" i="6"/>
  <c r="G280" i="6"/>
  <c r="E280" i="6"/>
  <c r="I279" i="6"/>
  <c r="H279" i="6"/>
  <c r="G279" i="6"/>
  <c r="E279" i="6"/>
  <c r="I278" i="6"/>
  <c r="H278" i="6"/>
  <c r="G278" i="6"/>
  <c r="E278" i="6"/>
  <c r="I277" i="6"/>
  <c r="H277" i="6"/>
  <c r="G277" i="6"/>
  <c r="E277" i="6"/>
  <c r="I276" i="6"/>
  <c r="H276" i="6"/>
  <c r="G276" i="6"/>
  <c r="E276" i="6"/>
  <c r="I275" i="6"/>
  <c r="H275" i="6"/>
  <c r="G275" i="6"/>
  <c r="E275" i="6"/>
  <c r="I274" i="6"/>
  <c r="H274" i="6"/>
  <c r="G274" i="6"/>
  <c r="E274" i="6"/>
  <c r="I273" i="6"/>
  <c r="H273" i="6"/>
  <c r="G273" i="6"/>
  <c r="E273" i="6"/>
  <c r="I272" i="6"/>
  <c r="H272" i="6"/>
  <c r="G272" i="6"/>
  <c r="E272" i="6"/>
  <c r="I271" i="6"/>
  <c r="H271" i="6"/>
  <c r="G271" i="6"/>
  <c r="E271" i="6"/>
  <c r="I270" i="6"/>
  <c r="H270" i="6"/>
  <c r="G270" i="6"/>
  <c r="E270" i="6"/>
  <c r="I269" i="6"/>
  <c r="H269" i="6"/>
  <c r="G269" i="6"/>
  <c r="E269" i="6"/>
  <c r="I268" i="6"/>
  <c r="H268" i="6"/>
  <c r="G268" i="6"/>
  <c r="E268" i="6"/>
  <c r="I267" i="6"/>
  <c r="H267" i="6"/>
  <c r="G267" i="6"/>
  <c r="E267" i="6"/>
  <c r="I266" i="6"/>
  <c r="H266" i="6"/>
  <c r="G266" i="6"/>
  <c r="E266" i="6"/>
  <c r="I265" i="6"/>
  <c r="H265" i="6"/>
  <c r="G265" i="6"/>
  <c r="E265" i="6"/>
  <c r="I264" i="6"/>
  <c r="H264" i="6"/>
  <c r="G264" i="6"/>
  <c r="E264" i="6"/>
  <c r="I263" i="6"/>
  <c r="H263" i="6"/>
  <c r="G263" i="6"/>
  <c r="E263" i="6"/>
  <c r="I262" i="6"/>
  <c r="H262" i="6"/>
  <c r="G262" i="6"/>
  <c r="E262" i="6"/>
  <c r="I261" i="6"/>
  <c r="H261" i="6"/>
  <c r="G261" i="6"/>
  <c r="E261" i="6"/>
  <c r="I260" i="6"/>
  <c r="H260" i="6"/>
  <c r="G260" i="6"/>
  <c r="E260" i="6"/>
  <c r="I259" i="6"/>
  <c r="H259" i="6"/>
  <c r="G259" i="6"/>
  <c r="E259" i="6"/>
  <c r="I258" i="6"/>
  <c r="H258" i="6"/>
  <c r="G258" i="6"/>
  <c r="E258" i="6"/>
  <c r="I257" i="6"/>
  <c r="H257" i="6"/>
  <c r="G257" i="6"/>
  <c r="E257" i="6"/>
  <c r="I256" i="6"/>
  <c r="H256" i="6"/>
  <c r="G256" i="6"/>
  <c r="E256" i="6"/>
  <c r="I255" i="6"/>
  <c r="H255" i="6"/>
  <c r="G255" i="6"/>
  <c r="E255" i="6"/>
  <c r="I254" i="6"/>
  <c r="H254" i="6"/>
  <c r="G254" i="6"/>
  <c r="E254" i="6"/>
  <c r="I253" i="6"/>
  <c r="H253" i="6"/>
  <c r="G253" i="6"/>
  <c r="E253" i="6"/>
  <c r="I252" i="6"/>
  <c r="H252" i="6"/>
  <c r="G252" i="6"/>
  <c r="E252" i="6"/>
  <c r="I251" i="6"/>
  <c r="H251" i="6"/>
  <c r="G251" i="6"/>
  <c r="E251" i="6"/>
  <c r="I250" i="6"/>
  <c r="H250" i="6"/>
  <c r="G250" i="6"/>
  <c r="E250" i="6"/>
  <c r="I249" i="6"/>
  <c r="H249" i="6"/>
  <c r="G249" i="6"/>
  <c r="E249" i="6"/>
  <c r="I248" i="6"/>
  <c r="H248" i="6"/>
  <c r="G248" i="6"/>
  <c r="E248" i="6"/>
  <c r="I247" i="6"/>
  <c r="H247" i="6"/>
  <c r="G247" i="6"/>
  <c r="E247" i="6"/>
  <c r="I246" i="6"/>
  <c r="H246" i="6"/>
  <c r="G246" i="6"/>
  <c r="E246" i="6"/>
  <c r="I245" i="6"/>
  <c r="H245" i="6"/>
  <c r="G245" i="6"/>
  <c r="E245" i="6"/>
  <c r="I244" i="6"/>
  <c r="H244" i="6"/>
  <c r="G244" i="6"/>
  <c r="E244" i="6"/>
  <c r="I243" i="6"/>
  <c r="H243" i="6"/>
  <c r="G243" i="6"/>
  <c r="E243" i="6"/>
  <c r="I242" i="6"/>
  <c r="H242" i="6"/>
  <c r="G242" i="6"/>
  <c r="E242" i="6"/>
  <c r="I241" i="6"/>
  <c r="H241" i="6"/>
  <c r="G241" i="6"/>
  <c r="E241" i="6"/>
  <c r="I240" i="6"/>
  <c r="H240" i="6"/>
  <c r="G240" i="6"/>
  <c r="E240" i="6"/>
  <c r="I239" i="6"/>
  <c r="H239" i="6"/>
  <c r="G239" i="6"/>
  <c r="E239" i="6"/>
  <c r="I238" i="6"/>
  <c r="H238" i="6"/>
  <c r="G238" i="6"/>
  <c r="E238" i="6"/>
  <c r="I237" i="6"/>
  <c r="H237" i="6"/>
  <c r="G237" i="6"/>
  <c r="E237" i="6"/>
  <c r="I236" i="6"/>
  <c r="H236" i="6"/>
  <c r="G236" i="6"/>
  <c r="E236" i="6"/>
  <c r="I235" i="6"/>
  <c r="H235" i="6"/>
  <c r="G235" i="6"/>
  <c r="E235" i="6"/>
  <c r="I234" i="6"/>
  <c r="H234" i="6"/>
  <c r="G234" i="6"/>
  <c r="E234" i="6"/>
  <c r="I233" i="6"/>
  <c r="H233" i="6"/>
  <c r="G233" i="6"/>
  <c r="E233" i="6"/>
  <c r="I232" i="6"/>
  <c r="H232" i="6"/>
  <c r="G232" i="6"/>
  <c r="E232" i="6"/>
  <c r="I231" i="6"/>
  <c r="H231" i="6"/>
  <c r="G231" i="6"/>
  <c r="E231" i="6"/>
  <c r="I230" i="6"/>
  <c r="H230" i="6"/>
  <c r="G230" i="6"/>
  <c r="E230" i="6"/>
  <c r="I229" i="6"/>
  <c r="H229" i="6"/>
  <c r="G229" i="6"/>
  <c r="E229" i="6"/>
  <c r="I228" i="6"/>
  <c r="H228" i="6"/>
  <c r="G228" i="6"/>
  <c r="E228" i="6"/>
  <c r="I227" i="6"/>
  <c r="H227" i="6"/>
  <c r="G227" i="6"/>
  <c r="E227" i="6"/>
  <c r="I226" i="6"/>
  <c r="H226" i="6"/>
  <c r="G226" i="6"/>
  <c r="E226" i="6"/>
  <c r="I225" i="6"/>
  <c r="H225" i="6"/>
  <c r="G225" i="6"/>
  <c r="E225" i="6"/>
  <c r="I224" i="6"/>
  <c r="H224" i="6"/>
  <c r="G224" i="6"/>
  <c r="E224" i="6"/>
  <c r="I223" i="6"/>
  <c r="H223" i="6"/>
  <c r="G223" i="6"/>
  <c r="E223" i="6"/>
  <c r="I222" i="6"/>
  <c r="H222" i="6"/>
  <c r="G222" i="6"/>
  <c r="E222" i="6"/>
  <c r="I221" i="6"/>
  <c r="H221" i="6"/>
  <c r="G221" i="6"/>
  <c r="E221" i="6"/>
  <c r="I220" i="6"/>
  <c r="H220" i="6"/>
  <c r="G220" i="6"/>
  <c r="E220" i="6"/>
  <c r="I219" i="6"/>
  <c r="H219" i="6"/>
  <c r="G219" i="6"/>
  <c r="E219" i="6"/>
  <c r="I218" i="6"/>
  <c r="H218" i="6"/>
  <c r="G218" i="6"/>
  <c r="E218" i="6"/>
  <c r="I217" i="6"/>
  <c r="H217" i="6"/>
  <c r="G217" i="6"/>
  <c r="E217" i="6"/>
  <c r="I216" i="6"/>
  <c r="H216" i="6"/>
  <c r="G216" i="6"/>
  <c r="E216" i="6"/>
  <c r="I215" i="6"/>
  <c r="H215" i="6"/>
  <c r="G215" i="6"/>
  <c r="E215" i="6"/>
  <c r="I214" i="6"/>
  <c r="H214" i="6"/>
  <c r="G214" i="6"/>
  <c r="E214" i="6"/>
  <c r="I213" i="6"/>
  <c r="H213" i="6"/>
  <c r="G213" i="6"/>
  <c r="E213" i="6"/>
  <c r="I212" i="6"/>
  <c r="H212" i="6"/>
  <c r="G212" i="6"/>
  <c r="E212" i="6"/>
  <c r="I211" i="6"/>
  <c r="H211" i="6"/>
  <c r="G211" i="6"/>
  <c r="E211" i="6"/>
  <c r="I210" i="6"/>
  <c r="H210" i="6"/>
  <c r="G210" i="6"/>
  <c r="E210" i="6"/>
  <c r="I209" i="6"/>
  <c r="H209" i="6"/>
  <c r="G209" i="6"/>
  <c r="E209" i="6"/>
  <c r="I208" i="6"/>
  <c r="H208" i="6"/>
  <c r="G208" i="6"/>
  <c r="E208" i="6"/>
  <c r="I207" i="6"/>
  <c r="H207" i="6"/>
  <c r="G207" i="6"/>
  <c r="E207" i="6"/>
  <c r="I206" i="6"/>
  <c r="H206" i="6"/>
  <c r="G206" i="6"/>
  <c r="E206" i="6"/>
  <c r="I205" i="6"/>
  <c r="H205" i="6"/>
  <c r="G205" i="6"/>
  <c r="E205" i="6"/>
  <c r="I204" i="6"/>
  <c r="H204" i="6"/>
  <c r="G204" i="6"/>
  <c r="E204" i="6"/>
  <c r="I203" i="6"/>
  <c r="H203" i="6"/>
  <c r="G203" i="6"/>
  <c r="E203" i="6"/>
  <c r="I202" i="6"/>
  <c r="H202" i="6"/>
  <c r="G202" i="6"/>
  <c r="E202" i="6"/>
  <c r="I201" i="6"/>
  <c r="H201" i="6"/>
  <c r="G201" i="6"/>
  <c r="E201" i="6"/>
  <c r="I200" i="6"/>
  <c r="H200" i="6"/>
  <c r="G200" i="6"/>
  <c r="E200" i="6"/>
  <c r="I199" i="6"/>
  <c r="H199" i="6"/>
  <c r="G199" i="6"/>
  <c r="E199" i="6"/>
  <c r="I198" i="6"/>
  <c r="H198" i="6"/>
  <c r="G198" i="6"/>
  <c r="E198" i="6"/>
  <c r="I197" i="6"/>
  <c r="H197" i="6"/>
  <c r="G197" i="6"/>
  <c r="E197" i="6"/>
  <c r="I196" i="6"/>
  <c r="H196" i="6"/>
  <c r="G196" i="6"/>
  <c r="E196" i="6"/>
  <c r="I195" i="6"/>
  <c r="H195" i="6"/>
  <c r="G195" i="6"/>
  <c r="E195" i="6"/>
  <c r="I194" i="6"/>
  <c r="H194" i="6"/>
  <c r="G194" i="6"/>
  <c r="E194" i="6"/>
  <c r="I193" i="6"/>
  <c r="H193" i="6"/>
  <c r="G193" i="6"/>
  <c r="E193" i="6"/>
  <c r="I192" i="6"/>
  <c r="H192" i="6"/>
  <c r="G192" i="6"/>
  <c r="E192" i="6"/>
  <c r="I191" i="6"/>
  <c r="H191" i="6"/>
  <c r="G191" i="6"/>
  <c r="E191" i="6"/>
  <c r="I190" i="6"/>
  <c r="H190" i="6"/>
  <c r="G190" i="6"/>
  <c r="E190" i="6"/>
  <c r="I189" i="6"/>
  <c r="H189" i="6"/>
  <c r="G189" i="6"/>
  <c r="E189" i="6"/>
  <c r="I188" i="6"/>
  <c r="H188" i="6"/>
  <c r="G188" i="6"/>
  <c r="E188" i="6"/>
  <c r="I187" i="6"/>
  <c r="H187" i="6"/>
  <c r="G187" i="6"/>
  <c r="E187" i="6"/>
  <c r="I186" i="6"/>
  <c r="H186" i="6"/>
  <c r="G186" i="6"/>
  <c r="E186" i="6"/>
  <c r="I185" i="6"/>
  <c r="H185" i="6"/>
  <c r="G185" i="6"/>
  <c r="E185" i="6"/>
  <c r="I184" i="6"/>
  <c r="H184" i="6"/>
  <c r="G184" i="6"/>
  <c r="E184" i="6"/>
  <c r="I183" i="6"/>
  <c r="H183" i="6"/>
  <c r="G183" i="6"/>
  <c r="E183" i="6"/>
  <c r="I182" i="6"/>
  <c r="H182" i="6"/>
  <c r="G182" i="6"/>
  <c r="E182" i="6"/>
  <c r="I181" i="6"/>
  <c r="H181" i="6"/>
  <c r="G181" i="6"/>
  <c r="E181" i="6"/>
  <c r="I180" i="6"/>
  <c r="H180" i="6"/>
  <c r="G180" i="6"/>
  <c r="E180" i="6"/>
  <c r="I179" i="6"/>
  <c r="H179" i="6"/>
  <c r="G179" i="6"/>
  <c r="E179" i="6"/>
  <c r="I178" i="6"/>
  <c r="H178" i="6"/>
  <c r="G178" i="6"/>
  <c r="E178" i="6"/>
  <c r="I177" i="6"/>
  <c r="H177" i="6"/>
  <c r="G177" i="6"/>
  <c r="E177" i="6"/>
  <c r="I176" i="6"/>
  <c r="H176" i="6"/>
  <c r="G176" i="6"/>
  <c r="E176" i="6"/>
  <c r="I175" i="6"/>
  <c r="H175" i="6"/>
  <c r="G175" i="6"/>
  <c r="E175" i="6"/>
  <c r="I174" i="6"/>
  <c r="H174" i="6"/>
  <c r="G174" i="6"/>
  <c r="E174" i="6"/>
  <c r="I173" i="6"/>
  <c r="H173" i="6"/>
  <c r="G173" i="6"/>
  <c r="E173" i="6"/>
  <c r="I172" i="6"/>
  <c r="H172" i="6"/>
  <c r="G172" i="6"/>
  <c r="E172" i="6"/>
  <c r="I171" i="6"/>
  <c r="H171" i="6"/>
  <c r="G171" i="6"/>
  <c r="E171" i="6"/>
  <c r="I170" i="6"/>
  <c r="H170" i="6"/>
  <c r="G170" i="6"/>
  <c r="E170" i="6"/>
  <c r="I169" i="6"/>
  <c r="H169" i="6"/>
  <c r="G169" i="6"/>
  <c r="E169" i="6"/>
  <c r="I168" i="6"/>
  <c r="H168" i="6"/>
  <c r="G168" i="6"/>
  <c r="E168" i="6"/>
  <c r="I167" i="6"/>
  <c r="H167" i="6"/>
  <c r="G167" i="6"/>
  <c r="E167" i="6"/>
  <c r="I166" i="6"/>
  <c r="H166" i="6"/>
  <c r="G166" i="6"/>
  <c r="E166" i="6"/>
  <c r="I165" i="6"/>
  <c r="H165" i="6"/>
  <c r="G165" i="6"/>
  <c r="E165" i="6"/>
  <c r="I164" i="6"/>
  <c r="H164" i="6"/>
  <c r="G164" i="6"/>
  <c r="E164" i="6"/>
  <c r="I163" i="6"/>
  <c r="H163" i="6"/>
  <c r="G163" i="6"/>
  <c r="E163" i="6"/>
  <c r="I162" i="6"/>
  <c r="H162" i="6"/>
  <c r="G162" i="6"/>
  <c r="E162" i="6"/>
  <c r="I161" i="6"/>
  <c r="H161" i="6"/>
  <c r="G161" i="6"/>
  <c r="E161" i="6"/>
  <c r="I160" i="6"/>
  <c r="H160" i="6"/>
  <c r="G160" i="6"/>
  <c r="E160" i="6"/>
  <c r="I159" i="6"/>
  <c r="H159" i="6"/>
  <c r="G159" i="6"/>
  <c r="E159" i="6"/>
  <c r="I158" i="6"/>
  <c r="H158" i="6"/>
  <c r="G158" i="6"/>
  <c r="E158" i="6"/>
  <c r="I157" i="6"/>
  <c r="H157" i="6"/>
  <c r="G157" i="6"/>
  <c r="E157" i="6"/>
  <c r="I156" i="6"/>
  <c r="H156" i="6"/>
  <c r="G156" i="6"/>
  <c r="E156" i="6"/>
  <c r="I155" i="6"/>
  <c r="H155" i="6"/>
  <c r="G155" i="6"/>
  <c r="E155" i="6"/>
  <c r="I154" i="6"/>
  <c r="H154" i="6"/>
  <c r="G154" i="6"/>
  <c r="E154" i="6"/>
  <c r="I153" i="6"/>
  <c r="H153" i="6"/>
  <c r="G153" i="6"/>
  <c r="E153" i="6"/>
  <c r="I152" i="6"/>
  <c r="H152" i="6"/>
  <c r="G152" i="6"/>
  <c r="E152" i="6"/>
  <c r="I151" i="6"/>
  <c r="H151" i="6"/>
  <c r="G151" i="6"/>
  <c r="E151" i="6"/>
  <c r="I150" i="6"/>
  <c r="H150" i="6"/>
  <c r="G150" i="6"/>
  <c r="E150" i="6"/>
  <c r="I149" i="6"/>
  <c r="H149" i="6"/>
  <c r="G149" i="6"/>
  <c r="E149" i="6"/>
  <c r="I148" i="6"/>
  <c r="H148" i="6"/>
  <c r="G148" i="6"/>
  <c r="E148" i="6"/>
  <c r="I147" i="6"/>
  <c r="H147" i="6"/>
  <c r="G147" i="6"/>
  <c r="E147" i="6"/>
  <c r="I146" i="6"/>
  <c r="H146" i="6"/>
  <c r="G146" i="6"/>
  <c r="E146" i="6"/>
  <c r="I145" i="6"/>
  <c r="H145" i="6"/>
  <c r="G145" i="6"/>
  <c r="E145" i="6"/>
  <c r="I144" i="6"/>
  <c r="H144" i="6"/>
  <c r="G144" i="6"/>
  <c r="E144" i="6"/>
  <c r="I143" i="6"/>
  <c r="H143" i="6"/>
  <c r="G143" i="6"/>
  <c r="E143" i="6"/>
  <c r="I142" i="6"/>
  <c r="H142" i="6"/>
  <c r="G142" i="6"/>
  <c r="E142" i="6"/>
  <c r="I141" i="6"/>
  <c r="H141" i="6"/>
  <c r="G141" i="6"/>
  <c r="E141" i="6"/>
  <c r="I140" i="6"/>
  <c r="H140" i="6"/>
  <c r="G140" i="6"/>
  <c r="E140" i="6"/>
  <c r="I139" i="6"/>
  <c r="H139" i="6"/>
  <c r="G139" i="6"/>
  <c r="E139" i="6"/>
  <c r="I138" i="6"/>
  <c r="H138" i="6"/>
  <c r="G138" i="6"/>
  <c r="E138" i="6"/>
  <c r="I137" i="6"/>
  <c r="H137" i="6"/>
  <c r="G137" i="6"/>
  <c r="E137" i="6"/>
  <c r="I136" i="6"/>
  <c r="H136" i="6"/>
  <c r="G136" i="6"/>
  <c r="E136" i="6"/>
  <c r="I135" i="6"/>
  <c r="H135" i="6"/>
  <c r="G135" i="6"/>
  <c r="E135" i="6"/>
  <c r="I134" i="6"/>
  <c r="H134" i="6"/>
  <c r="G134" i="6"/>
  <c r="E134" i="6"/>
  <c r="I133" i="6"/>
  <c r="H133" i="6"/>
  <c r="G133" i="6"/>
  <c r="E133" i="6"/>
  <c r="I132" i="6"/>
  <c r="H132" i="6"/>
  <c r="G132" i="6"/>
  <c r="E132" i="6"/>
  <c r="I131" i="6"/>
  <c r="H131" i="6"/>
  <c r="G131" i="6"/>
  <c r="E131" i="6"/>
  <c r="I130" i="6"/>
  <c r="H130" i="6"/>
  <c r="G130" i="6"/>
  <c r="E130" i="6"/>
  <c r="I129" i="6"/>
  <c r="H129" i="6"/>
  <c r="G129" i="6"/>
  <c r="E129" i="6"/>
  <c r="I128" i="6"/>
  <c r="H128" i="6"/>
  <c r="G128" i="6"/>
  <c r="E128" i="6"/>
  <c r="I127" i="6"/>
  <c r="H127" i="6"/>
  <c r="G127" i="6"/>
  <c r="E127" i="6"/>
  <c r="I126" i="6"/>
  <c r="H126" i="6"/>
  <c r="G126" i="6"/>
  <c r="E126" i="6"/>
  <c r="I125" i="6"/>
  <c r="H125" i="6"/>
  <c r="G125" i="6"/>
  <c r="E125" i="6"/>
  <c r="I124" i="6"/>
  <c r="H124" i="6"/>
  <c r="G124" i="6"/>
  <c r="E124" i="6"/>
  <c r="I123" i="6"/>
  <c r="H123" i="6"/>
  <c r="G123" i="6"/>
  <c r="E123" i="6"/>
  <c r="I122" i="6"/>
  <c r="H122" i="6"/>
  <c r="G122" i="6"/>
  <c r="E122" i="6"/>
  <c r="I121" i="6"/>
  <c r="H121" i="6"/>
  <c r="G121" i="6"/>
  <c r="E121" i="6"/>
  <c r="I120" i="6"/>
  <c r="H120" i="6"/>
  <c r="G120" i="6"/>
  <c r="E120" i="6"/>
  <c r="I119" i="6"/>
  <c r="H119" i="6"/>
  <c r="G119" i="6"/>
  <c r="E119" i="6"/>
  <c r="I118" i="6"/>
  <c r="H118" i="6"/>
  <c r="G118" i="6"/>
  <c r="E118" i="6"/>
  <c r="I117" i="6"/>
  <c r="H117" i="6"/>
  <c r="G117" i="6"/>
  <c r="E117" i="6"/>
  <c r="I116" i="6"/>
  <c r="H116" i="6"/>
  <c r="G116" i="6"/>
  <c r="E116" i="6"/>
  <c r="I115" i="6"/>
  <c r="H115" i="6"/>
  <c r="G115" i="6"/>
  <c r="E115" i="6"/>
  <c r="I114" i="6"/>
  <c r="H114" i="6"/>
  <c r="G114" i="6"/>
  <c r="E114" i="6"/>
  <c r="I113" i="6"/>
  <c r="H113" i="6"/>
  <c r="G113" i="6"/>
  <c r="E113" i="6"/>
  <c r="I112" i="6"/>
  <c r="H112" i="6"/>
  <c r="G112" i="6"/>
  <c r="E112" i="6"/>
  <c r="I111" i="6"/>
  <c r="H111" i="6"/>
  <c r="G111" i="6"/>
  <c r="E111" i="6"/>
  <c r="I110" i="6"/>
  <c r="H110" i="6"/>
  <c r="G110" i="6"/>
  <c r="E110" i="6"/>
  <c r="I109" i="6"/>
  <c r="H109" i="6"/>
  <c r="G109" i="6"/>
  <c r="E109" i="6"/>
  <c r="I108" i="6"/>
  <c r="H108" i="6"/>
  <c r="G108" i="6"/>
  <c r="E108" i="6"/>
  <c r="I107" i="6"/>
  <c r="H107" i="6"/>
  <c r="G107" i="6"/>
  <c r="E107" i="6"/>
  <c r="I106" i="6"/>
  <c r="H106" i="6"/>
  <c r="G106" i="6"/>
  <c r="E106" i="6"/>
  <c r="I105" i="6"/>
  <c r="H105" i="6"/>
  <c r="G105" i="6"/>
  <c r="E105" i="6"/>
  <c r="I104" i="6"/>
  <c r="H104" i="6"/>
  <c r="G104" i="6"/>
  <c r="E104" i="6"/>
  <c r="I103" i="6"/>
  <c r="H103" i="6"/>
  <c r="G103" i="6"/>
  <c r="E103" i="6"/>
  <c r="I102" i="6"/>
  <c r="H102" i="6"/>
  <c r="G102" i="6"/>
  <c r="E102" i="6"/>
  <c r="I101" i="6"/>
  <c r="H101" i="6"/>
  <c r="G101" i="6"/>
  <c r="E101" i="6"/>
  <c r="I100" i="6" l="1"/>
  <c r="H100" i="6"/>
  <c r="G100" i="6"/>
  <c r="E100" i="6"/>
  <c r="I99" i="6"/>
  <c r="H99" i="6"/>
  <c r="G99" i="6"/>
  <c r="E99" i="6"/>
  <c r="I98" i="6"/>
  <c r="H98" i="6"/>
  <c r="G98" i="6"/>
  <c r="E98" i="6"/>
  <c r="H97" i="6"/>
  <c r="G97" i="6"/>
  <c r="I97" i="6" s="1"/>
  <c r="E97" i="6"/>
  <c r="H96" i="6"/>
  <c r="G96" i="6"/>
  <c r="I96" i="6" s="1"/>
  <c r="E96" i="6"/>
  <c r="H95" i="6"/>
  <c r="G95" i="6"/>
  <c r="I95" i="6" s="1"/>
  <c r="E95" i="6"/>
  <c r="H94" i="6"/>
  <c r="G94" i="6"/>
  <c r="I94" i="6" s="1"/>
  <c r="E94" i="6"/>
  <c r="H93" i="6"/>
  <c r="G93" i="6"/>
  <c r="I93" i="6" s="1"/>
  <c r="E93" i="6"/>
  <c r="H92" i="6"/>
  <c r="G92" i="6"/>
  <c r="I92" i="6" s="1"/>
  <c r="E92" i="6"/>
  <c r="H91" i="6"/>
  <c r="G91" i="6"/>
  <c r="I91" i="6" s="1"/>
  <c r="E91" i="6"/>
  <c r="H90" i="6"/>
  <c r="G90" i="6"/>
  <c r="I90" i="6" s="1"/>
  <c r="E90" i="6"/>
  <c r="H89" i="6"/>
  <c r="G89" i="6"/>
  <c r="I89" i="6" s="1"/>
  <c r="E89" i="6"/>
  <c r="H88" i="6"/>
  <c r="G88" i="6"/>
  <c r="I88" i="6" s="1"/>
  <c r="E88" i="6"/>
  <c r="H87" i="6"/>
  <c r="G87" i="6"/>
  <c r="I87" i="6" s="1"/>
  <c r="E87" i="6"/>
  <c r="H86" i="6"/>
  <c r="G86" i="6"/>
  <c r="I86" i="6" s="1"/>
  <c r="E86" i="6"/>
  <c r="H85" i="6"/>
  <c r="G85" i="6"/>
  <c r="I85" i="6" s="1"/>
  <c r="E85" i="6"/>
  <c r="H84" i="6"/>
  <c r="G84" i="6"/>
  <c r="I84" i="6" s="1"/>
  <c r="E84" i="6"/>
  <c r="H83" i="6"/>
  <c r="G83" i="6"/>
  <c r="I83" i="6" s="1"/>
  <c r="E83" i="6"/>
  <c r="H82" i="6"/>
  <c r="G82" i="6"/>
  <c r="I82" i="6" s="1"/>
  <c r="E82" i="6"/>
  <c r="H81" i="6"/>
  <c r="G81" i="6"/>
  <c r="I81" i="6" s="1"/>
  <c r="E81" i="6"/>
  <c r="H80" i="6"/>
  <c r="G80" i="6"/>
  <c r="I80" i="6" s="1"/>
  <c r="E80" i="6"/>
  <c r="H79" i="6"/>
  <c r="G79" i="6"/>
  <c r="I79" i="6" s="1"/>
  <c r="E79" i="6"/>
  <c r="H78" i="6"/>
  <c r="G78" i="6"/>
  <c r="I78" i="6" s="1"/>
  <c r="E78" i="6"/>
  <c r="H77" i="6"/>
  <c r="G77" i="6"/>
  <c r="I77" i="6" s="1"/>
  <c r="E77" i="6"/>
  <c r="H76" i="6"/>
  <c r="G76" i="6"/>
  <c r="I76" i="6" s="1"/>
  <c r="E76" i="6"/>
  <c r="H75" i="6"/>
  <c r="G75" i="6"/>
  <c r="I75" i="6" s="1"/>
  <c r="E75" i="6"/>
  <c r="H74" i="6"/>
  <c r="G74" i="6"/>
  <c r="I74" i="6" s="1"/>
  <c r="E74" i="6"/>
  <c r="H73" i="6"/>
  <c r="G73" i="6"/>
  <c r="I73" i="6" s="1"/>
  <c r="E73" i="6"/>
  <c r="H72" i="6"/>
  <c r="G72" i="6"/>
  <c r="E72" i="6"/>
  <c r="H71" i="6"/>
  <c r="G71" i="6"/>
  <c r="E71" i="6"/>
  <c r="H70" i="6"/>
  <c r="G70" i="6"/>
  <c r="I70" i="6" s="1"/>
  <c r="E70" i="6"/>
  <c r="H69" i="6"/>
  <c r="G69" i="6"/>
  <c r="I69" i="6" s="1"/>
  <c r="E69" i="6"/>
  <c r="H68" i="6"/>
  <c r="G68" i="6"/>
  <c r="E68" i="6"/>
  <c r="H67" i="6"/>
  <c r="G67" i="6"/>
  <c r="E67" i="6"/>
  <c r="H66" i="6"/>
  <c r="G66" i="6"/>
  <c r="I66" i="6" s="1"/>
  <c r="E66" i="6"/>
  <c r="H65" i="6"/>
  <c r="G65" i="6"/>
  <c r="I65" i="6" s="1"/>
  <c r="E65" i="6"/>
  <c r="H64" i="6"/>
  <c r="G64" i="6"/>
  <c r="E64" i="6"/>
  <c r="H63" i="6"/>
  <c r="G63" i="6"/>
  <c r="E63" i="6"/>
  <c r="H62" i="6"/>
  <c r="G62" i="6"/>
  <c r="I62" i="6" s="1"/>
  <c r="E62" i="6"/>
  <c r="H61" i="6"/>
  <c r="G61" i="6"/>
  <c r="I61" i="6" s="1"/>
  <c r="E61" i="6"/>
  <c r="H60" i="6"/>
  <c r="G60" i="6"/>
  <c r="E60" i="6"/>
  <c r="H59" i="6"/>
  <c r="G59" i="6"/>
  <c r="E59" i="6"/>
  <c r="H58" i="6"/>
  <c r="G58" i="6"/>
  <c r="I58" i="6" s="1"/>
  <c r="E58" i="6"/>
  <c r="H57" i="6"/>
  <c r="G57" i="6"/>
  <c r="I57" i="6" s="1"/>
  <c r="E57" i="6"/>
  <c r="H56" i="6"/>
  <c r="G56" i="6"/>
  <c r="E56" i="6"/>
  <c r="H55" i="6"/>
  <c r="G55" i="6"/>
  <c r="E55" i="6"/>
  <c r="H54" i="6"/>
  <c r="G54" i="6"/>
  <c r="I54" i="6" s="1"/>
  <c r="E54" i="6"/>
  <c r="H53" i="6"/>
  <c r="G53" i="6"/>
  <c r="I53" i="6" s="1"/>
  <c r="E53" i="6"/>
  <c r="H52" i="6"/>
  <c r="G52" i="6"/>
  <c r="E52" i="6"/>
  <c r="H51" i="6"/>
  <c r="G51" i="6"/>
  <c r="E51" i="6"/>
  <c r="H50" i="6"/>
  <c r="G50" i="6"/>
  <c r="I50" i="6" s="1"/>
  <c r="E50" i="6"/>
  <c r="H49" i="6"/>
  <c r="G49" i="6"/>
  <c r="I49" i="6" s="1"/>
  <c r="E49" i="6"/>
  <c r="H48" i="6"/>
  <c r="G48" i="6"/>
  <c r="E48" i="6"/>
  <c r="H47" i="6"/>
  <c r="G47" i="6"/>
  <c r="E47" i="6"/>
  <c r="H46" i="6"/>
  <c r="G46" i="6"/>
  <c r="I46" i="6" s="1"/>
  <c r="E46" i="6"/>
  <c r="H45" i="6"/>
  <c r="G45" i="6"/>
  <c r="I45" i="6" s="1"/>
  <c r="E45" i="6"/>
  <c r="H44" i="6"/>
  <c r="G44" i="6"/>
  <c r="E44" i="6"/>
  <c r="H43" i="6"/>
  <c r="G43" i="6"/>
  <c r="E43" i="6"/>
  <c r="H42" i="6"/>
  <c r="G42" i="6"/>
  <c r="I42" i="6" s="1"/>
  <c r="E42" i="6"/>
  <c r="H41" i="6"/>
  <c r="G41" i="6"/>
  <c r="E41" i="6"/>
  <c r="H40" i="6"/>
  <c r="G40" i="6"/>
  <c r="E40" i="6"/>
  <c r="H39" i="6"/>
  <c r="G39" i="6"/>
  <c r="E39" i="6"/>
  <c r="H38" i="6"/>
  <c r="G38" i="6"/>
  <c r="I38" i="6" s="1"/>
  <c r="E38" i="6"/>
  <c r="H37" i="6"/>
  <c r="G37" i="6"/>
  <c r="E37" i="6"/>
  <c r="H36" i="6"/>
  <c r="G36" i="6"/>
  <c r="E36" i="6"/>
  <c r="H35" i="6"/>
  <c r="G35" i="6"/>
  <c r="E35" i="6"/>
  <c r="H34" i="6"/>
  <c r="G34" i="6"/>
  <c r="I34" i="6" s="1"/>
  <c r="E34" i="6"/>
  <c r="H33" i="6"/>
  <c r="G33" i="6"/>
  <c r="E33" i="6"/>
  <c r="H32" i="6"/>
  <c r="G32" i="6"/>
  <c r="I32" i="6" s="1"/>
  <c r="E32" i="6"/>
  <c r="H31" i="6"/>
  <c r="G31" i="6"/>
  <c r="E31" i="6"/>
  <c r="H30" i="6"/>
  <c r="G30" i="6"/>
  <c r="I30" i="6" s="1"/>
  <c r="E30" i="6"/>
  <c r="H29" i="6"/>
  <c r="G29" i="6"/>
  <c r="E29" i="6"/>
  <c r="H28" i="6"/>
  <c r="G28" i="6"/>
  <c r="I28" i="6" s="1"/>
  <c r="E28" i="6"/>
  <c r="H27" i="6"/>
  <c r="G27" i="6"/>
  <c r="E27" i="6"/>
  <c r="H26" i="6"/>
  <c r="G26" i="6"/>
  <c r="I26" i="6" s="1"/>
  <c r="E26" i="6"/>
  <c r="H25" i="6"/>
  <c r="G25" i="6"/>
  <c r="E25" i="6"/>
  <c r="H24" i="6"/>
  <c r="G24" i="6"/>
  <c r="E24" i="6"/>
  <c r="H23" i="6"/>
  <c r="G23" i="6"/>
  <c r="P59" i="1"/>
  <c r="O59" i="1"/>
  <c r="E1" i="6" l="1"/>
  <c r="I24" i="6"/>
  <c r="I33" i="6"/>
  <c r="I37" i="6"/>
  <c r="I41" i="6"/>
  <c r="I36" i="6"/>
  <c r="I25" i="6"/>
  <c r="I29" i="6"/>
  <c r="I40" i="6"/>
  <c r="I44" i="6"/>
  <c r="I48" i="6"/>
  <c r="I52" i="6"/>
  <c r="I56" i="6"/>
  <c r="I60" i="6"/>
  <c r="I64" i="6"/>
  <c r="I68" i="6"/>
  <c r="I72" i="6"/>
  <c r="I23" i="6"/>
  <c r="I27" i="6"/>
  <c r="I31" i="6"/>
  <c r="I35" i="6"/>
  <c r="I39" i="6"/>
  <c r="I43" i="6"/>
  <c r="I47" i="6"/>
  <c r="I51" i="6"/>
  <c r="I55" i="6"/>
  <c r="I59" i="6"/>
  <c r="I63" i="6"/>
  <c r="I67" i="6"/>
  <c r="I71" i="6"/>
  <c r="G1" i="6" l="1"/>
  <c r="H1" i="6"/>
  <c r="M65" i="1"/>
  <c r="M64" i="1"/>
  <c r="M63" i="1"/>
  <c r="M62" i="1"/>
  <c r="M61" i="1"/>
  <c r="M60" i="1"/>
  <c r="M59" i="1"/>
  <c r="J54" i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61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64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O61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I1" i="6" l="1"/>
  <c r="P63" i="1"/>
  <c r="Q61" i="1"/>
  <c r="O64" i="1"/>
  <c r="Q64" i="1" s="1"/>
  <c r="P60" i="1"/>
  <c r="P65" i="1" s="1"/>
  <c r="O63" i="1"/>
  <c r="Q54" i="1"/>
  <c r="P62" i="1"/>
  <c r="N54" i="1"/>
  <c r="O62" i="1"/>
  <c r="Q59" i="1"/>
  <c r="O60" i="1"/>
  <c r="Q60" i="1" s="1"/>
  <c r="Q63" i="1" l="1"/>
  <c r="Q62" i="1"/>
  <c r="O65" i="1"/>
  <c r="Q65" i="1" s="1"/>
  <c r="F2" i="9"/>
  <c r="E2" i="9"/>
</calcChain>
</file>

<file path=xl/comments1.xml><?xml version="1.0" encoding="utf-8"?>
<comments xmlns="http://schemas.openxmlformats.org/spreadsheetml/2006/main">
  <authors>
    <author>Dexter Sowell</author>
  </authors>
  <commentList>
    <comment ref="A3" authorId="0" shapeId="0">
      <text>
        <r>
          <rPr>
            <b/>
            <sz val="9"/>
            <color indexed="81"/>
            <rFont val="Tahoma"/>
            <charset val="1"/>
          </rPr>
          <t>Dexter Sowell:</t>
        </r>
        <r>
          <rPr>
            <sz val="9"/>
            <color indexed="81"/>
            <rFont val="Tahoma"/>
            <charset val="1"/>
          </rPr>
          <t xml:space="preserve">
ADD efficacy for entire project</t>
        </r>
      </text>
    </comment>
  </commentList>
</comments>
</file>

<file path=xl/sharedStrings.xml><?xml version="1.0" encoding="utf-8"?>
<sst xmlns="http://schemas.openxmlformats.org/spreadsheetml/2006/main" count="1745" uniqueCount="280">
  <si>
    <t>Field_ID</t>
  </si>
  <si>
    <t>SurveyDate</t>
  </si>
  <si>
    <t>Surveyor</t>
  </si>
  <si>
    <t>surveysite</t>
  </si>
  <si>
    <t>Species</t>
  </si>
  <si>
    <t>Feat_Type</t>
  </si>
  <si>
    <t>Live_dead</t>
  </si>
  <si>
    <t>Tx_Attempt</t>
  </si>
  <si>
    <t>Size</t>
  </si>
  <si>
    <t>NatSppEst</t>
  </si>
  <si>
    <t>PctCvr_L_D</t>
  </si>
  <si>
    <t>PctCvr_L</t>
  </si>
  <si>
    <t>Distributn</t>
  </si>
  <si>
    <t>Phenology</t>
  </si>
  <si>
    <t>FNAI_NC</t>
  </si>
  <si>
    <t>eval_type</t>
  </si>
  <si>
    <t>Photo_Info</t>
  </si>
  <si>
    <t>Comments</t>
  </si>
  <si>
    <t>Northing</t>
  </si>
  <si>
    <t>Easting</t>
  </si>
  <si>
    <t>Sowell, Dexter</t>
  </si>
  <si>
    <t>FPP</t>
  </si>
  <si>
    <t>Schinus terebinthifo</t>
  </si>
  <si>
    <t>Point</t>
  </si>
  <si>
    <t>Dead</t>
  </si>
  <si>
    <t>Yes</t>
  </si>
  <si>
    <t>0.00025; sq meter</t>
  </si>
  <si>
    <t>26-50%</t>
  </si>
  <si>
    <t>0%</t>
  </si>
  <si>
    <t>Single plant/clump</t>
  </si>
  <si>
    <t>ZZ</t>
  </si>
  <si>
    <t>strand swamp</t>
  </si>
  <si>
    <t>initial</t>
  </si>
  <si>
    <t>1336</t>
  </si>
  <si>
    <t>confirm strand swanp</t>
  </si>
  <si>
    <t>Solanum tampicense</t>
  </si>
  <si>
    <t>Live</t>
  </si>
  <si>
    <t>No</t>
  </si>
  <si>
    <t>0.001;2 lg desk</t>
  </si>
  <si>
    <t>6-25%</t>
  </si>
  <si>
    <t>Scattered plants</t>
  </si>
  <si>
    <t>move pt south, forgot to close pt</t>
  </si>
  <si>
    <t>0.1;bball ct</t>
  </si>
  <si>
    <t>51-75%</t>
  </si>
  <si>
    <t>Dominant cover</t>
  </si>
  <si>
    <t>1410</t>
  </si>
  <si>
    <t>Lygodium microphyllu</t>
  </si>
  <si>
    <t>1-5%</t>
  </si>
  <si>
    <t>1410,1418</t>
  </si>
  <si>
    <t>missed little plant</t>
  </si>
  <si>
    <t>1422</t>
  </si>
  <si>
    <t>1424-2</t>
  </si>
  <si>
    <t>0.0005; 1 lg desk</t>
  </si>
  <si>
    <t>1427</t>
  </si>
  <si>
    <t>correct previous CCs</t>
  </si>
  <si>
    <t>Unknown</t>
  </si>
  <si>
    <t>1434</t>
  </si>
  <si>
    <t>partially dead end of one stem</t>
  </si>
  <si>
    <t>&lt;1%</t>
  </si>
  <si>
    <t>1437-2</t>
  </si>
  <si>
    <t>excellent poodle cut; just resproutiing</t>
  </si>
  <si>
    <t>0.01;2 car garage</t>
  </si>
  <si>
    <t>1442ish-2</t>
  </si>
  <si>
    <t>txd in 2019, jjust now resprouting</t>
  </si>
  <si>
    <t>Syzygium cumini</t>
  </si>
  <si>
    <t>76-95%</t>
  </si>
  <si>
    <t>1444-3</t>
  </si>
  <si>
    <t>one stem not adequately cut &amp; txd</t>
  </si>
  <si>
    <t>1446</t>
  </si>
  <si>
    <t>missed runts</t>
  </si>
  <si>
    <t>1448</t>
  </si>
  <si>
    <t>Abandoned field/past</t>
  </si>
  <si>
    <t>1501</t>
  </si>
  <si>
    <t>verify NC</t>
  </si>
  <si>
    <t>Acacia auriculiformi</t>
  </si>
  <si>
    <t>1503</t>
  </si>
  <si>
    <t>1505</t>
  </si>
  <si>
    <t>Melaleuca quinquener</t>
  </si>
  <si>
    <t>1508</t>
  </si>
  <si>
    <t>same NC?; resprouting barely</t>
  </si>
  <si>
    <t>1510</t>
  </si>
  <si>
    <t>1517</t>
  </si>
  <si>
    <t>resprouting lower left</t>
  </si>
  <si>
    <t>1520</t>
  </si>
  <si>
    <t>no</t>
  </si>
  <si>
    <t>revisit</t>
  </si>
  <si>
    <t>1531</t>
  </si>
  <si>
    <t>make all pts revisits</t>
  </si>
  <si>
    <t>1533</t>
  </si>
  <si>
    <t>1540</t>
  </si>
  <si>
    <t>1542</t>
  </si>
  <si>
    <t>1545</t>
  </si>
  <si>
    <t>all dead but one seedling</t>
  </si>
  <si>
    <t>1547</t>
  </si>
  <si>
    <t>1610</t>
  </si>
  <si>
    <t>close to boundary</t>
  </si>
  <si>
    <t>1624</t>
  </si>
  <si>
    <t>close to boundary ditto</t>
  </si>
  <si>
    <t>1630</t>
  </si>
  <si>
    <t>&gt;95%</t>
  </si>
  <si>
    <t>1633</t>
  </si>
  <si>
    <t>CS TX</t>
  </si>
  <si>
    <t>Size Value</t>
  </si>
  <si>
    <t>0.25;4 tennis ct</t>
  </si>
  <si>
    <t>0.5;half fball field</t>
  </si>
  <si>
    <t>1.0;fball field</t>
  </si>
  <si>
    <t>Other (in Comments)</t>
  </si>
  <si>
    <t>% b4</t>
  </si>
  <si>
    <t>Ac b4</t>
  </si>
  <si>
    <t>Mid-point</t>
  </si>
  <si>
    <t>% aft</t>
  </si>
  <si>
    <t>Ac aft</t>
  </si>
  <si>
    <t>Gross Infested Ac</t>
  </si>
  <si>
    <t>Percent Control</t>
  </si>
  <si>
    <t>Net Infested Ac Before Treatment</t>
  </si>
  <si>
    <t>Net Infested Ac After Treatment</t>
  </si>
  <si>
    <t>All Targets</t>
  </si>
  <si>
    <t>Count</t>
  </si>
  <si>
    <t>% Control</t>
  </si>
  <si>
    <t>Net Ac B4</t>
  </si>
  <si>
    <t>Net Ac Aft</t>
  </si>
  <si>
    <t>Red font</t>
  </si>
  <si>
    <t>Table/text to be inserted</t>
  </si>
  <si>
    <t>Blue font</t>
  </si>
  <si>
    <t>Values calculated from lookup formula</t>
  </si>
  <si>
    <t>Purple font</t>
  </si>
  <si>
    <t>Values calculated from multipying two values in table</t>
  </si>
  <si>
    <t>Gold font</t>
  </si>
  <si>
    <t>Values summed in across a column</t>
  </si>
  <si>
    <t>Green font</t>
  </si>
  <si>
    <t>Percentages/counts summarizing data</t>
  </si>
  <si>
    <t>Black font</t>
  </si>
  <si>
    <t>Original text/data from exported dbf file</t>
  </si>
  <si>
    <t>Totals</t>
  </si>
  <si>
    <t>n</t>
  </si>
  <si>
    <t>STDEV.P</t>
  </si>
  <si>
    <t>CI_95</t>
  </si>
  <si>
    <t>Low</t>
  </si>
  <si>
    <t>High</t>
  </si>
  <si>
    <t>Date_Creat</t>
  </si>
  <si>
    <t>Latitude</t>
  </si>
  <si>
    <t>Longitude</t>
  </si>
  <si>
    <t>Descriptio</t>
  </si>
  <si>
    <t>1__Species</t>
  </si>
  <si>
    <t>2__Area_of</t>
  </si>
  <si>
    <t>3__Total_c</t>
  </si>
  <si>
    <t>4__Coverag</t>
  </si>
  <si>
    <t>ff0095ff</t>
  </si>
  <si>
    <t>fraction</t>
  </si>
  <si>
    <t>http://download.avenza.com/images/pdfmaps_icons/pin-green-inground.png</t>
  </si>
  <si>
    <t>style0</t>
  </si>
  <si>
    <t>#schema0</t>
  </si>
  <si>
    <t>FWC Invasive Species Inspection</t>
  </si>
  <si>
    <t>#style0</t>
  </si>
  <si>
    <t>8) 96-100%</t>
  </si>
  <si>
    <t>4) Coverage of live plants</t>
  </si>
  <si>
    <t>schema0</t>
  </si>
  <si>
    <t>7) 76-95%</t>
  </si>
  <si>
    <t>6) 51-75%</t>
  </si>
  <si>
    <t>5) 26-50%</t>
  </si>
  <si>
    <t>4) 6-25%</t>
  </si>
  <si>
    <t>3) 1-5%</t>
  </si>
  <si>
    <t>2) &lt;1%</t>
  </si>
  <si>
    <t>1) 0%</t>
  </si>
  <si>
    <t>7) 96-100%</t>
  </si>
  <si>
    <t>3) Total coverage (alive &amp; dead)</t>
  </si>
  <si>
    <t>6) 76-95%</t>
  </si>
  <si>
    <t>5) 51-75%</t>
  </si>
  <si>
    <t>4) 26-50%</t>
  </si>
  <si>
    <t>3) 6-25%</t>
  </si>
  <si>
    <t>2) 1-5%</t>
  </si>
  <si>
    <t>1) &lt;1%</t>
  </si>
  <si>
    <t>Other (type in Description field)</t>
  </si>
  <si>
    <t>2) Area of infestation</t>
  </si>
  <si>
    <t>1.0 acres (1 football field)</t>
  </si>
  <si>
    <t>0.5 acres (1/2 of a football field)</t>
  </si>
  <si>
    <t>0.25 acres (4 tennis courts)</t>
  </si>
  <si>
    <t>0.1 acres (1 basketball court)</t>
  </si>
  <si>
    <t>0.01 acres (2-car garage)</t>
  </si>
  <si>
    <t>0.001 acres (2 large desks)</t>
  </si>
  <si>
    <t>Wright's Nutrush (Scleria lacustris)</t>
  </si>
  <si>
    <t>1) Species</t>
  </si>
  <si>
    <t>West Indian Marsh Grass (Hymenachne amplexicaulis)</t>
  </si>
  <si>
    <t>Tuberous Sword Fern (Nephrolepis cordifolia)</t>
  </si>
  <si>
    <t>Tropical Soda Apple (Solanum viarum)</t>
  </si>
  <si>
    <t>Tropical Nutrush (Scleria microcarpa)</t>
  </si>
  <si>
    <t>Torpedo Grass (Panicum repens)</t>
  </si>
  <si>
    <t>Skunk Vine (Paederia foetida)</t>
  </si>
  <si>
    <t>Shoebutton Ardisia (Ardisia elliptica)</t>
  </si>
  <si>
    <t>Rose Natal Grass (Melinis repens)</t>
  </si>
  <si>
    <t>Rosary Pea (Abrus precatorius)</t>
  </si>
  <si>
    <t>Para Grass (Urochloa mutica)</t>
  </si>
  <si>
    <t>Old World Climbing Fern (Lygodium microphyllum)</t>
  </si>
  <si>
    <t>Mimosa Tree (Albizia julibrissin)</t>
  </si>
  <si>
    <t>Melaleuca (Melaleuca quinquenervia)</t>
  </si>
  <si>
    <t>Lead Tree (Leucaena leucocephala)</t>
  </si>
  <si>
    <t>Java Plum (Szygium cumini)</t>
  </si>
  <si>
    <t>Japanese Honeysuckle (Lonicera japonica)</t>
  </si>
  <si>
    <t>Japanese Climbing Fern (Lygodium japonicum)</t>
  </si>
  <si>
    <t>Guinea Grass (Urochloa maxima)</t>
  </si>
  <si>
    <t>Earleaf Acacia (Acacia auriculiformis)</t>
  </si>
  <si>
    <t>Downy Rose Myrtle (Rhodomyrtus tomentosa)</t>
  </si>
  <si>
    <t>Coral Ardisia (Ardisia crenata)</t>
  </si>
  <si>
    <t>Cogon Grass (Imperata cylindrica)</t>
  </si>
  <si>
    <t>Chinese Tallow Tree (Triadica sebifera)</t>
  </si>
  <si>
    <t>Chinese Privet (Ligustrum sinense)</t>
  </si>
  <si>
    <t>Chinaberry (Melia azedarach)</t>
  </si>
  <si>
    <t>Camphor Tree (Cinnamomum camphor)</t>
  </si>
  <si>
    <t>Brazilian Pepper (Schinus terebinthifolia)</t>
  </si>
  <si>
    <t>Australian Pine (Casuarina equisetifolia)</t>
  </si>
  <si>
    <t>Air-potato (Dioscorea bulbifera)</t>
  </si>
  <si>
    <t>*Other (type in Description field)</t>
  </si>
  <si>
    <t>string</t>
  </si>
  <si>
    <t>Photos</t>
  </si>
  <si>
    <t>pdfmaps_photos</t>
  </si>
  <si>
    <t>Description</t>
  </si>
  <si>
    <t>ns1:color6</t>
  </si>
  <si>
    <t>ns1:width</t>
  </si>
  <si>
    <t>ns1:color5</t>
  </si>
  <si>
    <t>yunits</t>
  </si>
  <si>
    <t>y</t>
  </si>
  <si>
    <t>xunits</t>
  </si>
  <si>
    <t>x</t>
  </si>
  <si>
    <t>ns1:href</t>
  </si>
  <si>
    <t>ns1:color</t>
  </si>
  <si>
    <t>id4</t>
  </si>
  <si>
    <t>schemaUrl3</t>
  </si>
  <si>
    <t>ns1:name</t>
  </si>
  <si>
    <t>ns1:styleUrl</t>
  </si>
  <si>
    <t>ns2:picklistvalue</t>
  </si>
  <si>
    <t>ns2:field</t>
  </si>
  <si>
    <t>schemaUrl</t>
  </si>
  <si>
    <t>ns1:displayName</t>
  </si>
  <si>
    <t>type</t>
  </si>
  <si>
    <t>name2</t>
  </si>
  <si>
    <t>name</t>
  </si>
  <si>
    <t>id</t>
  </si>
  <si>
    <t>2) Area of infestation (Alpha-numeric)</t>
  </si>
  <si>
    <t>2) Area of infestation (Numeric)</t>
  </si>
  <si>
    <t>3) Total coverage (alive &amp; dead) (Alpha-numeric)</t>
  </si>
  <si>
    <t>3) Total coverage (alive &amp; dead) (Numeric mid-point)</t>
  </si>
  <si>
    <t>Manually enter from Description field on Original_Data</t>
  </si>
  <si>
    <t>4) Coverage of live plants  (Alpha-numeric)</t>
  </si>
  <si>
    <t>4) Coverage of live plants  Numeric)</t>
  </si>
  <si>
    <t>2021-07-14T12:08:52-04:00</t>
  </si>
  <si>
    <t>Title</t>
  </si>
  <si>
    <t>Gross_Ac</t>
  </si>
  <si>
    <t>SW-217</t>
  </si>
  <si>
    <t>Date_Created</t>
  </si>
  <si>
    <t>2021-07-14T12:08:52-04:01</t>
  </si>
  <si>
    <t>2021-07-14T12:08:52-04:02</t>
  </si>
  <si>
    <t>2021-07-14T12:08:52-04:03</t>
  </si>
  <si>
    <t>2021-07-14T12:08:52-04:04</t>
  </si>
  <si>
    <t>2021-07-14T12:08:52-04:05</t>
  </si>
  <si>
    <t>2021-07-14T12:08:52-04:06</t>
  </si>
  <si>
    <t>2021-07-14T12:08:52-04:07</t>
  </si>
  <si>
    <t>2021-07-14T12:08:52-04:08</t>
  </si>
  <si>
    <t>2021-07-14T12:08:52-04:09</t>
  </si>
  <si>
    <t>2021-07-14T12:08:52-04:10</t>
  </si>
  <si>
    <t>2021-07-14T12:08:52-04:11</t>
  </si>
  <si>
    <t>2021-07-14T12:08:52-04:12</t>
  </si>
  <si>
    <t>2021-07-14T12:08:52-04:13</t>
  </si>
  <si>
    <t>2021-07-14T12:08:52-04:14</t>
  </si>
  <si>
    <t>2021-07-14T12:08:52-04:15</t>
  </si>
  <si>
    <t>2021-07-14T12:08:52-04:16</t>
  </si>
  <si>
    <t>2021-07-14T12:08:52-04:17</t>
  </si>
  <si>
    <t>2021-07-14T12:08:52-04:18</t>
  </si>
  <si>
    <t>2021-07-14T12:08:52-04:19</t>
  </si>
  <si>
    <t>2021-07-14T12:08:52-04:20</t>
  </si>
  <si>
    <t>2021-07-14T12:08:52-04:21</t>
  </si>
  <si>
    <t>2021-07-14T12:08:52-04:22</t>
  </si>
  <si>
    <t>2021-07-14T12:08:52-04:23</t>
  </si>
  <si>
    <t>2021-07-14T12:08:52-04:24</t>
  </si>
  <si>
    <t>Egger's nutrush</t>
  </si>
  <si>
    <t>Waypoint % Control</t>
  </si>
  <si>
    <t>Cumulative % Control</t>
  </si>
  <si>
    <t>Project Percent Control</t>
  </si>
  <si>
    <t>Total</t>
  </si>
  <si>
    <t>Net Ac b4</t>
  </si>
  <si>
    <t>Net Ac 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</si>
</sst>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%"/>
    <numFmt numFmtId="166" formatCode="0.00000"/>
    <numFmt numFmtId="167" formatCode="&quot;±&quot;\ 0.0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C00000"/>
      <name val="Arial Narrow"/>
      <family val="2"/>
    </font>
    <font>
      <sz val="11"/>
      <name val="Arial Narrow"/>
      <family val="2"/>
    </font>
    <font>
      <sz val="11"/>
      <color rgb="FF00B0F0"/>
      <name val="Arial Narrow"/>
      <family val="2"/>
    </font>
    <font>
      <sz val="11"/>
      <color rgb="FFC00000"/>
      <name val="Arial Narrow"/>
      <family val="2"/>
    </font>
    <font>
      <b/>
      <sz val="11"/>
      <color rgb="FF0070C0"/>
      <name val="Arial Narrow"/>
      <family val="2"/>
    </font>
    <font>
      <b/>
      <sz val="11"/>
      <color rgb="FF7030A0"/>
      <name val="Arial Narrow"/>
      <family val="2"/>
    </font>
    <font>
      <sz val="11"/>
      <color rgb="FF7030A0"/>
      <name val="Arial Narrow"/>
      <family val="2"/>
    </font>
    <font>
      <sz val="11"/>
      <color rgb="FF0070C0"/>
      <name val="Arial Narrow"/>
      <family val="2"/>
    </font>
    <font>
      <sz val="11"/>
      <color theme="9" tint="-0.499984740745262"/>
      <name val="Arial Narrow"/>
      <family val="2"/>
    </font>
    <font>
      <sz val="11"/>
      <color theme="7" tint="-0.499984740745262"/>
      <name val="Arial Narrow"/>
      <family val="2"/>
    </font>
    <font>
      <b/>
      <sz val="11"/>
      <color theme="7" tint="-0.499984740745262"/>
      <name val="Arial Narrow"/>
      <family val="2"/>
    </font>
    <font>
      <b/>
      <sz val="11"/>
      <color theme="9"/>
      <name val="Arial Narrow"/>
      <family val="2"/>
    </font>
    <font>
      <sz val="11"/>
      <color theme="9"/>
      <name val="Arial Narrow"/>
      <family val="2"/>
    </font>
    <font>
      <i/>
      <sz val="11"/>
      <color theme="9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6600"/>
      <name val="Arial Narrow"/>
      <family val="2"/>
    </font>
    <font>
      <b/>
      <sz val="11"/>
      <color rgb="FF996633"/>
      <name val="Arial Narrow"/>
      <family val="2"/>
    </font>
    <font>
      <sz val="11"/>
      <color rgb="FF99663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45066682943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164">
    <xf numFmtId="0" fontId="0" fillId="0" borderId="0" xfId="0"/>
    <xf numFmtId="164" fontId="19" fillId="0" borderId="0" xfId="0" applyNumberFormat="1" applyFont="1"/>
    <xf numFmtId="1" fontId="19" fillId="0" borderId="0" xfId="0" applyNumberFormat="1" applyFont="1"/>
    <xf numFmtId="14" fontId="20" fillId="0" borderId="0" xfId="0" applyNumberFormat="1" applyFont="1"/>
    <xf numFmtId="164" fontId="20" fillId="0" borderId="0" xfId="0" applyNumberFormat="1" applyFont="1"/>
    <xf numFmtId="1" fontId="20" fillId="0" borderId="11" xfId="0" applyNumberFormat="1" applyFont="1" applyBorder="1"/>
    <xf numFmtId="1" fontId="20" fillId="0" borderId="0" xfId="0" applyNumberFormat="1" applyFont="1"/>
    <xf numFmtId="1" fontId="25" fillId="0" borderId="10" xfId="0" applyNumberFormat="1" applyFont="1" applyBorder="1"/>
    <xf numFmtId="1" fontId="22" fillId="0" borderId="0" xfId="0" applyNumberFormat="1" applyFont="1"/>
    <xf numFmtId="1" fontId="24" fillId="0" borderId="0" xfId="0" applyNumberFormat="1" applyFont="1"/>
    <xf numFmtId="1" fontId="21" fillId="0" borderId="0" xfId="0" applyNumberFormat="1" applyFont="1"/>
    <xf numFmtId="0" fontId="19" fillId="0" borderId="0" xfId="0" applyFont="1"/>
    <xf numFmtId="0" fontId="20" fillId="0" borderId="0" xfId="0" applyFont="1"/>
    <xf numFmtId="0" fontId="20" fillId="0" borderId="11" xfId="0" applyFont="1" applyBorder="1"/>
    <xf numFmtId="1" fontId="23" fillId="0" borderId="0" xfId="0" applyNumberFormat="1" applyFont="1"/>
    <xf numFmtId="1" fontId="21" fillId="34" borderId="17" xfId="0" applyNumberFormat="1" applyFont="1" applyFill="1" applyBorder="1" applyAlignment="1">
      <alignment horizontal="center"/>
    </xf>
    <xf numFmtId="1" fontId="24" fillId="0" borderId="12" xfId="0" applyNumberFormat="1" applyFont="1" applyBorder="1"/>
    <xf numFmtId="0" fontId="24" fillId="0" borderId="12" xfId="0" applyFont="1" applyFill="1" applyBorder="1" applyAlignment="1">
      <alignment horizontal="right"/>
    </xf>
    <xf numFmtId="1" fontId="24" fillId="0" borderId="13" xfId="0" applyNumberFormat="1" applyFont="1" applyBorder="1"/>
    <xf numFmtId="0" fontId="24" fillId="0" borderId="13" xfId="0" applyFont="1" applyFill="1" applyBorder="1" applyAlignment="1">
      <alignment horizontal="right"/>
    </xf>
    <xf numFmtId="1" fontId="24" fillId="0" borderId="13" xfId="0" applyNumberFormat="1" applyFont="1" applyBorder="1" applyAlignment="1">
      <alignment horizontal="right"/>
    </xf>
    <xf numFmtId="1" fontId="24" fillId="0" borderId="14" xfId="0" applyNumberFormat="1" applyFont="1" applyBorder="1"/>
    <xf numFmtId="1" fontId="24" fillId="0" borderId="14" xfId="0" applyNumberFormat="1" applyFont="1" applyBorder="1" applyAlignment="1">
      <alignment horizontal="right"/>
    </xf>
    <xf numFmtId="1" fontId="21" fillId="33" borderId="17" xfId="0" applyNumberFormat="1" applyFont="1" applyFill="1" applyBorder="1" applyAlignment="1">
      <alignment horizontal="center"/>
    </xf>
    <xf numFmtId="1" fontId="24" fillId="0" borderId="13" xfId="0" quotePrefix="1" applyNumberFormat="1" applyFont="1" applyBorder="1"/>
    <xf numFmtId="164" fontId="24" fillId="0" borderId="12" xfId="0" applyNumberFormat="1" applyFont="1" applyBorder="1"/>
    <xf numFmtId="164" fontId="24" fillId="0" borderId="13" xfId="0" applyNumberFormat="1" applyFont="1" applyBorder="1"/>
    <xf numFmtId="164" fontId="24" fillId="0" borderId="14" xfId="0" applyNumberFormat="1" applyFont="1" applyBorder="1"/>
    <xf numFmtId="1" fontId="19" fillId="0" borderId="10" xfId="0" applyNumberFormat="1" applyFont="1" applyBorder="1"/>
    <xf numFmtId="0" fontId="19" fillId="0" borderId="10" xfId="0" applyFont="1" applyBorder="1"/>
    <xf numFmtId="164" fontId="19" fillId="0" borderId="10" xfId="0" applyNumberFormat="1" applyFont="1" applyBorder="1"/>
    <xf numFmtId="14" fontId="20" fillId="0" borderId="11" xfId="0" applyNumberFormat="1" applyFont="1" applyBorder="1"/>
    <xf numFmtId="164" fontId="20" fillId="0" borderId="11" xfId="0" applyNumberFormat="1" applyFont="1" applyBorder="1"/>
    <xf numFmtId="0" fontId="27" fillId="0" borderId="11" xfId="0" applyNumberFormat="1" applyFont="1" applyBorder="1"/>
    <xf numFmtId="0" fontId="27" fillId="0" borderId="0" xfId="0" applyNumberFormat="1" applyFont="1" applyBorder="1"/>
    <xf numFmtId="1" fontId="25" fillId="0" borderId="10" xfId="0" applyNumberFormat="1" applyFont="1" applyBorder="1" applyAlignment="1">
      <alignment horizontal="center"/>
    </xf>
    <xf numFmtId="1" fontId="26" fillId="0" borderId="10" xfId="0" applyNumberFormat="1" applyFont="1" applyBorder="1" applyAlignment="1">
      <alignment horizontal="center"/>
    </xf>
    <xf numFmtId="0" fontId="28" fillId="0" borderId="11" xfId="0" applyNumberFormat="1" applyFont="1" applyBorder="1"/>
    <xf numFmtId="0" fontId="28" fillId="0" borderId="0" xfId="0" applyNumberFormat="1" applyFont="1"/>
    <xf numFmtId="1" fontId="28" fillId="0" borderId="11" xfId="0" applyNumberFormat="1" applyFont="1" applyBorder="1"/>
    <xf numFmtId="1" fontId="28" fillId="0" borderId="0" xfId="0" applyNumberFormat="1" applyFont="1" applyBorder="1"/>
    <xf numFmtId="1" fontId="20" fillId="0" borderId="10" xfId="0" applyNumberFormat="1" applyFont="1" applyBorder="1"/>
    <xf numFmtId="14" fontId="20" fillId="0" borderId="10" xfId="0" applyNumberFormat="1" applyFont="1" applyBorder="1"/>
    <xf numFmtId="0" fontId="28" fillId="0" borderId="10" xfId="0" applyNumberFormat="1" applyFont="1" applyBorder="1"/>
    <xf numFmtId="0" fontId="27" fillId="0" borderId="10" xfId="0" applyNumberFormat="1" applyFont="1" applyBorder="1"/>
    <xf numFmtId="1" fontId="28" fillId="0" borderId="10" xfId="0" applyNumberFormat="1" applyFont="1" applyBorder="1"/>
    <xf numFmtId="164" fontId="20" fillId="0" borderId="10" xfId="0" applyNumberFormat="1" applyFont="1" applyBorder="1"/>
    <xf numFmtId="1" fontId="23" fillId="0" borderId="11" xfId="0" applyNumberFormat="1" applyFont="1" applyBorder="1"/>
    <xf numFmtId="1" fontId="27" fillId="0" borderId="0" xfId="0" applyNumberFormat="1" applyFont="1"/>
    <xf numFmtId="1" fontId="28" fillId="0" borderId="0" xfId="0" applyNumberFormat="1" applyFont="1"/>
    <xf numFmtId="1" fontId="25" fillId="0" borderId="0" xfId="0" applyNumberFormat="1" applyFont="1"/>
    <xf numFmtId="1" fontId="26" fillId="0" borderId="0" xfId="0" applyNumberFormat="1" applyFont="1"/>
    <xf numFmtId="0" fontId="30" fillId="0" borderId="11" xfId="0" applyNumberFormat="1" applyFont="1" applyBorder="1"/>
    <xf numFmtId="1" fontId="30" fillId="0" borderId="0" xfId="0" applyNumberFormat="1" applyFont="1"/>
    <xf numFmtId="1" fontId="30" fillId="0" borderId="0" xfId="0" applyNumberFormat="1" applyFont="1" applyAlignment="1">
      <alignment horizontal="right"/>
    </xf>
    <xf numFmtId="1" fontId="29" fillId="0" borderId="0" xfId="0" applyNumberFormat="1" applyFont="1"/>
    <xf numFmtId="1" fontId="31" fillId="0" borderId="0" xfId="0" applyNumberFormat="1" applyFont="1"/>
    <xf numFmtId="1" fontId="32" fillId="0" borderId="15" xfId="0" applyNumberFormat="1" applyFont="1" applyBorder="1"/>
    <xf numFmtId="1" fontId="33" fillId="0" borderId="15" xfId="0" applyNumberFormat="1" applyFont="1" applyBorder="1"/>
    <xf numFmtId="1" fontId="32" fillId="0" borderId="16" xfId="0" applyNumberFormat="1" applyFont="1" applyBorder="1" applyAlignment="1">
      <alignment horizontal="center"/>
    </xf>
    <xf numFmtId="1" fontId="32" fillId="0" borderId="16" xfId="0" applyNumberFormat="1" applyFont="1" applyBorder="1"/>
    <xf numFmtId="1" fontId="33" fillId="0" borderId="0" xfId="0" applyNumberFormat="1" applyFont="1" applyAlignment="1">
      <alignment horizontal="center"/>
    </xf>
    <xf numFmtId="1" fontId="34" fillId="0" borderId="0" xfId="0" applyNumberFormat="1" applyFont="1"/>
    <xf numFmtId="0" fontId="33" fillId="0" borderId="0" xfId="0" applyNumberFormat="1" applyFont="1"/>
    <xf numFmtId="165" fontId="33" fillId="0" borderId="0" xfId="0" applyNumberFormat="1" applyFont="1"/>
    <xf numFmtId="1" fontId="33" fillId="0" borderId="10" xfId="0" applyNumberFormat="1" applyFont="1" applyBorder="1" applyAlignment="1">
      <alignment horizontal="center"/>
    </xf>
    <xf numFmtId="1" fontId="34" fillId="0" borderId="10" xfId="0" applyNumberFormat="1" applyFont="1" applyBorder="1"/>
    <xf numFmtId="0" fontId="33" fillId="0" borderId="10" xfId="0" applyNumberFormat="1" applyFont="1" applyBorder="1"/>
    <xf numFmtId="165" fontId="33" fillId="0" borderId="10" xfId="0" applyNumberFormat="1" applyFont="1" applyBorder="1"/>
    <xf numFmtId="1" fontId="33" fillId="0" borderId="11" xfId="0" applyNumberFormat="1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1" xfId="0" applyNumberFormat="1" applyFont="1" applyBorder="1"/>
    <xf numFmtId="165" fontId="33" fillId="0" borderId="11" xfId="0" applyNumberFormat="1" applyFont="1" applyBorder="1"/>
    <xf numFmtId="1" fontId="32" fillId="0" borderId="0" xfId="0" applyNumberFormat="1" applyFont="1"/>
    <xf numFmtId="1" fontId="33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" fontId="24" fillId="0" borderId="12" xfId="0" applyNumberFormat="1" applyFont="1" applyBorder="1" applyAlignment="1">
      <alignment horizontal="right"/>
    </xf>
    <xf numFmtId="1" fontId="24" fillId="0" borderId="12" xfId="0" quotePrefix="1" applyNumberFormat="1" applyFont="1" applyBorder="1"/>
    <xf numFmtId="166" fontId="0" fillId="0" borderId="0" xfId="0" applyNumberFormat="1"/>
    <xf numFmtId="165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16" fillId="0" borderId="0" xfId="0" applyFont="1"/>
    <xf numFmtId="0" fontId="0" fillId="0" borderId="19" xfId="0" applyBorder="1"/>
    <xf numFmtId="10" fontId="0" fillId="0" borderId="20" xfId="0" applyNumberFormat="1" applyBorder="1"/>
    <xf numFmtId="0" fontId="16" fillId="0" borderId="18" xfId="0" applyFont="1" applyBorder="1" applyAlignment="1">
      <alignment horizontal="right"/>
    </xf>
    <xf numFmtId="2" fontId="0" fillId="0" borderId="0" xfId="0" applyNumberFormat="1"/>
    <xf numFmtId="10" fontId="0" fillId="0" borderId="0" xfId="0" applyNumberFormat="1"/>
    <xf numFmtId="167" fontId="0" fillId="0" borderId="0" xfId="0" applyNumberFormat="1"/>
    <xf numFmtId="1" fontId="35" fillId="0" borderId="0" xfId="0" applyNumberFormat="1" applyFont="1" applyAlignment="1">
      <alignment vertical="center" wrapText="1"/>
    </xf>
    <xf numFmtId="1" fontId="35" fillId="0" borderId="0" xfId="0" applyNumberFormat="1" applyFont="1"/>
    <xf numFmtId="0" fontId="35" fillId="0" borderId="0" xfId="0" applyFont="1" applyAlignment="1">
      <alignment vertical="center" wrapText="1"/>
    </xf>
    <xf numFmtId="49" fontId="0" fillId="0" borderId="0" xfId="0" applyNumberFormat="1"/>
    <xf numFmtId="49" fontId="37" fillId="0" borderId="0" xfId="43" applyNumberFormat="1"/>
    <xf numFmtId="49" fontId="0" fillId="0" borderId="0" xfId="0" applyNumberFormat="1" applyFont="1" applyFill="1" applyBorder="1"/>
    <xf numFmtId="49" fontId="0" fillId="0" borderId="22" xfId="0" applyNumberFormat="1" applyFont="1" applyBorder="1"/>
    <xf numFmtId="49" fontId="0" fillId="35" borderId="22" xfId="0" applyNumberFormat="1" applyFont="1" applyFill="1" applyBorder="1"/>
    <xf numFmtId="49" fontId="0" fillId="0" borderId="24" xfId="0" applyNumberFormat="1" applyFont="1" applyBorder="1"/>
    <xf numFmtId="49" fontId="0" fillId="0" borderId="25" xfId="0" quotePrefix="1" applyNumberFormat="1" applyFont="1" applyBorder="1"/>
    <xf numFmtId="0" fontId="0" fillId="0" borderId="23" xfId="0" applyNumberFormat="1" applyFont="1" applyBorder="1"/>
    <xf numFmtId="0" fontId="0" fillId="35" borderId="23" xfId="0" applyNumberFormat="1" applyFont="1" applyFill="1" applyBorder="1"/>
    <xf numFmtId="49" fontId="0" fillId="0" borderId="26" xfId="0" applyNumberFormat="1" applyFont="1" applyBorder="1"/>
    <xf numFmtId="0" fontId="0" fillId="0" borderId="27" xfId="0" applyNumberFormat="1" applyFont="1" applyBorder="1"/>
    <xf numFmtId="49" fontId="16" fillId="0" borderId="28" xfId="0" applyNumberFormat="1" applyFont="1" applyBorder="1"/>
    <xf numFmtId="49" fontId="16" fillId="0" borderId="29" xfId="0" applyNumberFormat="1" applyFont="1" applyBorder="1"/>
    <xf numFmtId="49" fontId="16" fillId="35" borderId="28" xfId="0" applyNumberFormat="1" applyFont="1" applyFill="1" applyBorder="1"/>
    <xf numFmtId="49" fontId="16" fillId="35" borderId="29" xfId="0" applyNumberFormat="1" applyFont="1" applyFill="1" applyBorder="1"/>
    <xf numFmtId="49" fontId="0" fillId="35" borderId="26" xfId="0" applyNumberFormat="1" applyFont="1" applyFill="1" applyBorder="1"/>
    <xf numFmtId="164" fontId="0" fillId="0" borderId="30" xfId="0" applyNumberFormat="1" applyBorder="1"/>
    <xf numFmtId="49" fontId="0" fillId="35" borderId="24" xfId="0" applyNumberFormat="1" applyFont="1" applyFill="1" applyBorder="1"/>
    <xf numFmtId="164" fontId="0" fillId="0" borderId="31" xfId="0" applyNumberFormat="1" applyBorder="1"/>
    <xf numFmtId="1" fontId="0" fillId="0" borderId="0" xfId="0" applyNumberFormat="1" applyFont="1"/>
    <xf numFmtId="0" fontId="0" fillId="0" borderId="0" xfId="0" applyFont="1"/>
    <xf numFmtId="0" fontId="39" fillId="0" borderId="0" xfId="0" applyFont="1"/>
    <xf numFmtId="0" fontId="40" fillId="0" borderId="0" xfId="0" applyFont="1"/>
    <xf numFmtId="0" fontId="16" fillId="0" borderId="0" xfId="0" applyFont="1" applyAlignment="1">
      <alignment horizontal="center"/>
    </xf>
    <xf numFmtId="1" fontId="16" fillId="0" borderId="15" xfId="0" applyNumberFormat="1" applyFont="1" applyBorder="1"/>
    <xf numFmtId="0" fontId="16" fillId="0" borderId="15" xfId="0" applyFont="1" applyBorder="1" applyAlignment="1">
      <alignment vertical="center" wrapText="1"/>
    </xf>
    <xf numFmtId="1" fontId="16" fillId="0" borderId="15" xfId="0" applyNumberFormat="1" applyFont="1" applyBorder="1" applyAlignment="1">
      <alignment vertical="center" wrapText="1"/>
    </xf>
    <xf numFmtId="1" fontId="36" fillId="0" borderId="15" xfId="0" applyNumberFormat="1" applyFont="1" applyBorder="1" applyAlignment="1">
      <alignment vertical="center" wrapText="1"/>
    </xf>
    <xf numFmtId="1" fontId="0" fillId="0" borderId="16" xfId="0" applyNumberFormat="1" applyBorder="1"/>
    <xf numFmtId="166" fontId="0" fillId="0" borderId="16" xfId="0" applyNumberFormat="1" applyBorder="1"/>
    <xf numFmtId="164" fontId="0" fillId="0" borderId="16" xfId="0" applyNumberFormat="1" applyBorder="1"/>
    <xf numFmtId="0" fontId="39" fillId="0" borderId="16" xfId="0" applyFont="1" applyBorder="1"/>
    <xf numFmtId="1" fontId="0" fillId="0" borderId="16" xfId="0" applyNumberFormat="1" applyFont="1" applyBorder="1"/>
    <xf numFmtId="1" fontId="35" fillId="0" borderId="16" xfId="0" applyNumberFormat="1" applyFont="1" applyBorder="1"/>
    <xf numFmtId="1" fontId="19" fillId="0" borderId="15" xfId="0" applyNumberFormat="1" applyFont="1" applyBorder="1" applyAlignment="1">
      <alignment wrapText="1"/>
    </xf>
    <xf numFmtId="0" fontId="19" fillId="0" borderId="15" xfId="0" applyFont="1" applyBorder="1" applyAlignment="1">
      <alignment vertical="center" wrapText="1"/>
    </xf>
    <xf numFmtId="1" fontId="19" fillId="0" borderId="15" xfId="0" applyNumberFormat="1" applyFont="1" applyBorder="1" applyAlignment="1">
      <alignment vertical="center" wrapText="1"/>
    </xf>
    <xf numFmtId="1" fontId="38" fillId="0" borderId="15" xfId="0" applyNumberFormat="1" applyFont="1" applyBorder="1" applyAlignment="1">
      <alignment vertical="center" wrapText="1"/>
    </xf>
    <xf numFmtId="164" fontId="19" fillId="0" borderId="15" xfId="0" applyNumberFormat="1" applyFont="1" applyBorder="1" applyAlignment="1">
      <alignment vertical="center" wrapText="1"/>
    </xf>
    <xf numFmtId="0" fontId="20" fillId="0" borderId="0" xfId="0" applyFont="1" applyAlignment="1">
      <alignment wrapText="1"/>
    </xf>
    <xf numFmtId="166" fontId="20" fillId="0" borderId="0" xfId="0" applyNumberFormat="1" applyFont="1"/>
    <xf numFmtId="0" fontId="20" fillId="0" borderId="0" xfId="0" applyFont="1" applyBorder="1"/>
    <xf numFmtId="49" fontId="20" fillId="0" borderId="0" xfId="0" applyNumberFormat="1" applyFont="1" applyFill="1" applyBorder="1"/>
    <xf numFmtId="0" fontId="20" fillId="0" borderId="0" xfId="0" applyFont="1" applyFill="1" applyBorder="1"/>
    <xf numFmtId="49" fontId="20" fillId="0" borderId="21" xfId="0" applyNumberFormat="1" applyFont="1" applyBorder="1"/>
    <xf numFmtId="0" fontId="41" fillId="0" borderId="0" xfId="0" applyFont="1"/>
    <xf numFmtId="1" fontId="0" fillId="36" borderId="16" xfId="0" applyNumberFormat="1" applyFill="1" applyBorder="1"/>
    <xf numFmtId="166" fontId="0" fillId="0" borderId="0" xfId="0" applyNumberFormat="1" applyBorder="1"/>
    <xf numFmtId="164" fontId="0" fillId="0" borderId="0" xfId="0" applyNumberFormat="1" applyBorder="1"/>
    <xf numFmtId="0" fontId="0" fillId="0" borderId="16" xfId="0" applyNumberFormat="1" applyBorder="1"/>
    <xf numFmtId="0" fontId="41" fillId="0" borderId="16" xfId="0" applyNumberFormat="1" applyFont="1" applyBorder="1"/>
    <xf numFmtId="0" fontId="44" fillId="0" borderId="0" xfId="0" applyFont="1"/>
    <xf numFmtId="0" fontId="44" fillId="0" borderId="16" xfId="0" applyNumberFormat="1" applyFont="1" applyBorder="1"/>
    <xf numFmtId="0" fontId="16" fillId="0" borderId="16" xfId="0" applyFont="1" applyBorder="1" applyAlignment="1">
      <alignment horizontal="center"/>
    </xf>
    <xf numFmtId="1" fontId="20" fillId="0" borderId="0" xfId="0" applyNumberFormat="1" applyFont="1" applyFill="1"/>
    <xf numFmtId="1" fontId="35" fillId="0" borderId="0" xfId="0" applyNumberFormat="1" applyFont="1" applyBorder="1"/>
    <xf numFmtId="165" fontId="40" fillId="0" borderId="16" xfId="0" applyNumberFormat="1" applyFont="1" applyBorder="1"/>
    <xf numFmtId="165" fontId="40" fillId="0" borderId="0" xfId="0" applyNumberFormat="1" applyFont="1"/>
    <xf numFmtId="1" fontId="0" fillId="0" borderId="0" xfId="0" applyNumberFormat="1" applyFont="1" applyBorder="1"/>
    <xf numFmtId="165" fontId="40" fillId="0" borderId="0" xfId="0" applyNumberFormat="1" applyFont="1" applyBorder="1"/>
    <xf numFmtId="1" fontId="25" fillId="0" borderId="15" xfId="0" applyNumberFormat="1" applyFont="1" applyBorder="1" applyAlignment="1">
      <alignment horizontal="center" vertical="center" wrapText="1"/>
    </xf>
    <xf numFmtId="1" fontId="42" fillId="0" borderId="15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1" fontId="43" fillId="0" borderId="15" xfId="0" applyNumberFormat="1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15" xfId="0" applyBorder="1"/>
    <xf numFmtId="10" fontId="0" fillId="0" borderId="15" xfId="0" applyNumberFormat="1" applyBorder="1"/>
    <xf numFmtId="0" fontId="0" fillId="0" borderId="0" xfId="0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2">
    <dxf>
      <font>
        <b/>
        <i val="0"/>
        <strike val="0"/>
        <color rgb="FFC00000"/>
      </font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strike val="0"/>
        <color rgb="FFC00000"/>
      </font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996633"/>
      <color rgb="FF00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6</xdr:row>
      <xdr:rowOff>171449</xdr:rowOff>
    </xdr:from>
    <xdr:ext cx="2512034" cy="3020186"/>
    <xdr:sp macro="" textlink="">
      <xdr:nvSpPr>
        <xdr:cNvPr id="2" name="TextBox 1"/>
        <xdr:cNvSpPr txBox="1"/>
      </xdr:nvSpPr>
      <xdr:spPr>
        <a:xfrm>
          <a:off x="295275" y="1419224"/>
          <a:ext cx="2512034" cy="302018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Paste original data from CSV data export here, starting with the data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cell A2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from the CSV Export.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the 1__Species column, manually overwrite any </a:t>
          </a:r>
          <a:r>
            <a:rPr lang="en-US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*Other (type in Description field)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with the species name recorded in the Description field.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Then copy the entire list of species names (cell H2 to end of data)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and go to the Summary_species tab</a:t>
          </a: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changes need to be made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the data, make them here, and the values in the Output_table and summary data sheets will recalculate.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9</xdr:row>
      <xdr:rowOff>133349</xdr:rowOff>
    </xdr:from>
    <xdr:to>
      <xdr:col>2</xdr:col>
      <xdr:colOff>152400</xdr:colOff>
      <xdr:row>20</xdr:row>
      <xdr:rowOff>104775</xdr:rowOff>
    </xdr:to>
    <xdr:sp macro="" textlink="">
      <xdr:nvSpPr>
        <xdr:cNvPr id="2" name="TextBox 1"/>
        <xdr:cNvSpPr txBox="1"/>
      </xdr:nvSpPr>
      <xdr:spPr>
        <a:xfrm>
          <a:off x="19050" y="2047874"/>
          <a:ext cx="2305050" cy="20669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If edits to data are needed, make the edits on the Original </a:t>
          </a:r>
          <a:r>
            <a:rPr lang="en-US" sz="1100" baseline="0"/>
            <a:t> data sheet (Original_data tab), as then the values here (Output_table) and on the Summary data sheets will recalculate automatically.</a:t>
          </a:r>
        </a:p>
        <a:p>
          <a:endParaRPr lang="en-US" sz="1100" baseline="0"/>
        </a:p>
        <a:p>
          <a:r>
            <a:rPr lang="en-US" sz="1100" baseline="0"/>
            <a:t>Remember, for any Species with *Other, manually entered the species name on the Original_data worksheet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114299</xdr:colOff>
      <xdr:row>5</xdr:row>
      <xdr:rowOff>38100</xdr:rowOff>
    </xdr:from>
    <xdr:to>
      <xdr:col>1</xdr:col>
      <xdr:colOff>76199</xdr:colOff>
      <xdr:row>9</xdr:row>
      <xdr:rowOff>123826</xdr:rowOff>
    </xdr:to>
    <xdr:sp macro="" textlink="">
      <xdr:nvSpPr>
        <xdr:cNvPr id="2" name="TextBox 1"/>
        <xdr:cNvSpPr txBox="1"/>
      </xdr:nvSpPr>
      <xdr:spPr>
        <a:xfrm>
          <a:off x="114299" y="1057275"/>
          <a:ext cx="2066925" cy="866776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Paste the list of species into cell F3. Then main menu bar,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choose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 tab, Data Tools section, and Remove Duplicates. </a:t>
          </a: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1" displayName="Table1" ref="A1:U60" totalsRowShown="0">
  <autoFilter ref="A1:U60"/>
  <tableColumns count="21">
    <tableColumn id="1" name="id"/>
    <tableColumn id="2" name="name"/>
    <tableColumn id="3" name="name2"/>
    <tableColumn id="4" name="type"/>
    <tableColumn id="5" name="ns1:displayName"/>
    <tableColumn id="6" name="schemaUrl"/>
    <tableColumn id="7" name="ns2:field"/>
    <tableColumn id="8" name="ns2:picklistvalue"/>
    <tableColumn id="9" name="ns1:styleUrl"/>
    <tableColumn id="10" name="ns1:name"/>
    <tableColumn id="11" name="schemaUrl3"/>
    <tableColumn id="12" name="id4"/>
    <tableColumn id="13" name="ns1:color"/>
    <tableColumn id="14" name="ns1:href"/>
    <tableColumn id="15" name="x"/>
    <tableColumn id="16" name="xunits"/>
    <tableColumn id="17" name="y"/>
    <tableColumn id="18" name="yunits"/>
    <tableColumn id="19" name="ns1:color5"/>
    <tableColumn id="20" name="ns1:width"/>
    <tableColumn id="21" name="ns1:color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download.avenza.com/images/pdfmaps_icons/pin-green-inground.png" TargetMode="External"/><Relationship Id="rId18" Type="http://schemas.openxmlformats.org/officeDocument/2006/relationships/hyperlink" Target="http://download.avenza.com/images/pdfmaps_icons/pin-green-inground.png" TargetMode="External"/><Relationship Id="rId26" Type="http://schemas.openxmlformats.org/officeDocument/2006/relationships/hyperlink" Target="http://download.avenza.com/images/pdfmaps_icons/pin-green-inground.png" TargetMode="External"/><Relationship Id="rId39" Type="http://schemas.openxmlformats.org/officeDocument/2006/relationships/hyperlink" Target="http://download.avenza.com/images/pdfmaps_icons/pin-green-inground.png" TargetMode="External"/><Relationship Id="rId21" Type="http://schemas.openxmlformats.org/officeDocument/2006/relationships/hyperlink" Target="http://download.avenza.com/images/pdfmaps_icons/pin-green-inground.png" TargetMode="External"/><Relationship Id="rId34" Type="http://schemas.openxmlformats.org/officeDocument/2006/relationships/hyperlink" Target="http://download.avenza.com/images/pdfmaps_icons/pin-green-inground.png" TargetMode="External"/><Relationship Id="rId42" Type="http://schemas.openxmlformats.org/officeDocument/2006/relationships/hyperlink" Target="http://download.avenza.com/images/pdfmaps_icons/pin-green-inground.png" TargetMode="External"/><Relationship Id="rId47" Type="http://schemas.openxmlformats.org/officeDocument/2006/relationships/hyperlink" Target="http://download.avenza.com/images/pdfmaps_icons/pin-green-inground.png" TargetMode="External"/><Relationship Id="rId50" Type="http://schemas.openxmlformats.org/officeDocument/2006/relationships/hyperlink" Target="http://download.avenza.com/images/pdfmaps_icons/pin-green-inground.png" TargetMode="External"/><Relationship Id="rId55" Type="http://schemas.openxmlformats.org/officeDocument/2006/relationships/hyperlink" Target="http://download.avenza.com/images/pdfmaps_icons/pin-green-inground.png" TargetMode="External"/><Relationship Id="rId7" Type="http://schemas.openxmlformats.org/officeDocument/2006/relationships/hyperlink" Target="http://download.avenza.com/images/pdfmaps_icons/pin-green-inground.png" TargetMode="External"/><Relationship Id="rId2" Type="http://schemas.openxmlformats.org/officeDocument/2006/relationships/hyperlink" Target="http://download.avenza.com/images/pdfmaps_icons/pin-green-inground.png" TargetMode="External"/><Relationship Id="rId16" Type="http://schemas.openxmlformats.org/officeDocument/2006/relationships/hyperlink" Target="http://download.avenza.com/images/pdfmaps_icons/pin-green-inground.png" TargetMode="External"/><Relationship Id="rId29" Type="http://schemas.openxmlformats.org/officeDocument/2006/relationships/hyperlink" Target="http://download.avenza.com/images/pdfmaps_icons/pin-green-inground.png" TargetMode="External"/><Relationship Id="rId11" Type="http://schemas.openxmlformats.org/officeDocument/2006/relationships/hyperlink" Target="http://download.avenza.com/images/pdfmaps_icons/pin-green-inground.png" TargetMode="External"/><Relationship Id="rId24" Type="http://schemas.openxmlformats.org/officeDocument/2006/relationships/hyperlink" Target="http://download.avenza.com/images/pdfmaps_icons/pin-green-inground.png" TargetMode="External"/><Relationship Id="rId32" Type="http://schemas.openxmlformats.org/officeDocument/2006/relationships/hyperlink" Target="http://download.avenza.com/images/pdfmaps_icons/pin-green-inground.png" TargetMode="External"/><Relationship Id="rId37" Type="http://schemas.openxmlformats.org/officeDocument/2006/relationships/hyperlink" Target="http://download.avenza.com/images/pdfmaps_icons/pin-green-inground.png" TargetMode="External"/><Relationship Id="rId40" Type="http://schemas.openxmlformats.org/officeDocument/2006/relationships/hyperlink" Target="http://download.avenza.com/images/pdfmaps_icons/pin-green-inground.png" TargetMode="External"/><Relationship Id="rId45" Type="http://schemas.openxmlformats.org/officeDocument/2006/relationships/hyperlink" Target="http://download.avenza.com/images/pdfmaps_icons/pin-green-inground.png" TargetMode="External"/><Relationship Id="rId53" Type="http://schemas.openxmlformats.org/officeDocument/2006/relationships/hyperlink" Target="http://download.avenza.com/images/pdfmaps_icons/pin-green-inground.png" TargetMode="External"/><Relationship Id="rId58" Type="http://schemas.openxmlformats.org/officeDocument/2006/relationships/hyperlink" Target="http://download.avenza.com/images/pdfmaps_icons/pin-green-inground.png" TargetMode="External"/><Relationship Id="rId5" Type="http://schemas.openxmlformats.org/officeDocument/2006/relationships/hyperlink" Target="http://download.avenza.com/images/pdfmaps_icons/pin-green-inground.png" TargetMode="External"/><Relationship Id="rId19" Type="http://schemas.openxmlformats.org/officeDocument/2006/relationships/hyperlink" Target="http://download.avenza.com/images/pdfmaps_icons/pin-green-inground.png" TargetMode="External"/><Relationship Id="rId4" Type="http://schemas.openxmlformats.org/officeDocument/2006/relationships/hyperlink" Target="http://download.avenza.com/images/pdfmaps_icons/pin-green-inground.png" TargetMode="External"/><Relationship Id="rId9" Type="http://schemas.openxmlformats.org/officeDocument/2006/relationships/hyperlink" Target="http://download.avenza.com/images/pdfmaps_icons/pin-green-inground.png" TargetMode="External"/><Relationship Id="rId14" Type="http://schemas.openxmlformats.org/officeDocument/2006/relationships/hyperlink" Target="http://download.avenza.com/images/pdfmaps_icons/pin-green-inground.png" TargetMode="External"/><Relationship Id="rId22" Type="http://schemas.openxmlformats.org/officeDocument/2006/relationships/hyperlink" Target="http://download.avenza.com/images/pdfmaps_icons/pin-green-inground.png" TargetMode="External"/><Relationship Id="rId27" Type="http://schemas.openxmlformats.org/officeDocument/2006/relationships/hyperlink" Target="http://download.avenza.com/images/pdfmaps_icons/pin-green-inground.png" TargetMode="External"/><Relationship Id="rId30" Type="http://schemas.openxmlformats.org/officeDocument/2006/relationships/hyperlink" Target="http://download.avenza.com/images/pdfmaps_icons/pin-green-inground.png" TargetMode="External"/><Relationship Id="rId35" Type="http://schemas.openxmlformats.org/officeDocument/2006/relationships/hyperlink" Target="http://download.avenza.com/images/pdfmaps_icons/pin-green-inground.png" TargetMode="External"/><Relationship Id="rId43" Type="http://schemas.openxmlformats.org/officeDocument/2006/relationships/hyperlink" Target="http://download.avenza.com/images/pdfmaps_icons/pin-green-inground.png" TargetMode="External"/><Relationship Id="rId48" Type="http://schemas.openxmlformats.org/officeDocument/2006/relationships/hyperlink" Target="http://download.avenza.com/images/pdfmaps_icons/pin-green-inground.png" TargetMode="External"/><Relationship Id="rId56" Type="http://schemas.openxmlformats.org/officeDocument/2006/relationships/hyperlink" Target="http://download.avenza.com/images/pdfmaps_icons/pin-green-inground.png" TargetMode="External"/><Relationship Id="rId8" Type="http://schemas.openxmlformats.org/officeDocument/2006/relationships/hyperlink" Target="http://download.avenza.com/images/pdfmaps_icons/pin-green-inground.png" TargetMode="External"/><Relationship Id="rId51" Type="http://schemas.openxmlformats.org/officeDocument/2006/relationships/hyperlink" Target="http://download.avenza.com/images/pdfmaps_icons/pin-green-inground.png" TargetMode="External"/><Relationship Id="rId3" Type="http://schemas.openxmlformats.org/officeDocument/2006/relationships/hyperlink" Target="http://download.avenza.com/images/pdfmaps_icons/pin-green-inground.png" TargetMode="External"/><Relationship Id="rId12" Type="http://schemas.openxmlformats.org/officeDocument/2006/relationships/hyperlink" Target="http://download.avenza.com/images/pdfmaps_icons/pin-green-inground.png" TargetMode="External"/><Relationship Id="rId17" Type="http://schemas.openxmlformats.org/officeDocument/2006/relationships/hyperlink" Target="http://download.avenza.com/images/pdfmaps_icons/pin-green-inground.png" TargetMode="External"/><Relationship Id="rId25" Type="http://schemas.openxmlformats.org/officeDocument/2006/relationships/hyperlink" Target="http://download.avenza.com/images/pdfmaps_icons/pin-green-inground.png" TargetMode="External"/><Relationship Id="rId33" Type="http://schemas.openxmlformats.org/officeDocument/2006/relationships/hyperlink" Target="http://download.avenza.com/images/pdfmaps_icons/pin-green-inground.png" TargetMode="External"/><Relationship Id="rId38" Type="http://schemas.openxmlformats.org/officeDocument/2006/relationships/hyperlink" Target="http://download.avenza.com/images/pdfmaps_icons/pin-green-inground.png" TargetMode="External"/><Relationship Id="rId46" Type="http://schemas.openxmlformats.org/officeDocument/2006/relationships/hyperlink" Target="http://download.avenza.com/images/pdfmaps_icons/pin-green-inground.png" TargetMode="External"/><Relationship Id="rId59" Type="http://schemas.openxmlformats.org/officeDocument/2006/relationships/hyperlink" Target="http://download.avenza.com/images/pdfmaps_icons/pin-green-inground.png" TargetMode="External"/><Relationship Id="rId20" Type="http://schemas.openxmlformats.org/officeDocument/2006/relationships/hyperlink" Target="http://download.avenza.com/images/pdfmaps_icons/pin-green-inground.png" TargetMode="External"/><Relationship Id="rId41" Type="http://schemas.openxmlformats.org/officeDocument/2006/relationships/hyperlink" Target="http://download.avenza.com/images/pdfmaps_icons/pin-green-inground.png" TargetMode="External"/><Relationship Id="rId54" Type="http://schemas.openxmlformats.org/officeDocument/2006/relationships/hyperlink" Target="http://download.avenza.com/images/pdfmaps_icons/pin-green-inground.png" TargetMode="External"/><Relationship Id="rId1" Type="http://schemas.openxmlformats.org/officeDocument/2006/relationships/hyperlink" Target="http://download.avenza.com/images/pdfmaps_icons/pin-green-inground.png" TargetMode="External"/><Relationship Id="rId6" Type="http://schemas.openxmlformats.org/officeDocument/2006/relationships/hyperlink" Target="http://download.avenza.com/images/pdfmaps_icons/pin-green-inground.png" TargetMode="External"/><Relationship Id="rId15" Type="http://schemas.openxmlformats.org/officeDocument/2006/relationships/hyperlink" Target="http://download.avenza.com/images/pdfmaps_icons/pin-green-inground.png" TargetMode="External"/><Relationship Id="rId23" Type="http://schemas.openxmlformats.org/officeDocument/2006/relationships/hyperlink" Target="http://download.avenza.com/images/pdfmaps_icons/pin-green-inground.png" TargetMode="External"/><Relationship Id="rId28" Type="http://schemas.openxmlformats.org/officeDocument/2006/relationships/hyperlink" Target="http://download.avenza.com/images/pdfmaps_icons/pin-green-inground.png" TargetMode="External"/><Relationship Id="rId36" Type="http://schemas.openxmlformats.org/officeDocument/2006/relationships/hyperlink" Target="http://download.avenza.com/images/pdfmaps_icons/pin-green-inground.png" TargetMode="External"/><Relationship Id="rId49" Type="http://schemas.openxmlformats.org/officeDocument/2006/relationships/hyperlink" Target="http://download.avenza.com/images/pdfmaps_icons/pin-green-inground.png" TargetMode="External"/><Relationship Id="rId57" Type="http://schemas.openxmlformats.org/officeDocument/2006/relationships/hyperlink" Target="http://download.avenza.com/images/pdfmaps_icons/pin-green-inground.png" TargetMode="External"/><Relationship Id="rId10" Type="http://schemas.openxmlformats.org/officeDocument/2006/relationships/hyperlink" Target="http://download.avenza.com/images/pdfmaps_icons/pin-green-inground.png" TargetMode="External"/><Relationship Id="rId31" Type="http://schemas.openxmlformats.org/officeDocument/2006/relationships/hyperlink" Target="http://download.avenza.com/images/pdfmaps_icons/pin-green-inground.png" TargetMode="External"/><Relationship Id="rId44" Type="http://schemas.openxmlformats.org/officeDocument/2006/relationships/hyperlink" Target="http://download.avenza.com/images/pdfmaps_icons/pin-green-inground.png" TargetMode="External"/><Relationship Id="rId52" Type="http://schemas.openxmlformats.org/officeDocument/2006/relationships/hyperlink" Target="http://download.avenza.com/images/pdfmaps_icons/pin-green-inground.png" TargetMode="External"/><Relationship Id="rId60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topLeftCell="J39" workbookViewId="0">
      <selection activeCell="Q65" sqref="Q65"/>
    </sheetView>
  </sheetViews>
  <sheetFormatPr defaultColWidth="7.42578125" defaultRowHeight="16.5" x14ac:dyDescent="0.3"/>
  <cols>
    <col min="1" max="1" width="8.28515625" style="6" bestFit="1" customWidth="1"/>
    <col min="2" max="2" width="11.140625" style="12" bestFit="1" customWidth="1"/>
    <col min="3" max="3" width="14.140625" style="6" bestFit="1" customWidth="1"/>
    <col min="4" max="4" width="10.140625" style="6" bestFit="1" customWidth="1"/>
    <col min="5" max="5" width="21.42578125" style="6" bestFit="1" customWidth="1"/>
    <col min="6" max="6" width="10.140625" style="6" bestFit="1" customWidth="1"/>
    <col min="7" max="7" width="10" style="6" bestFit="1" customWidth="1"/>
    <col min="8" max="8" width="11.42578125" style="6" bestFit="1" customWidth="1"/>
    <col min="9" max="9" width="17.85546875" style="6" bestFit="1" customWidth="1"/>
    <col min="10" max="10" width="16.5703125" style="6" customWidth="1"/>
    <col min="11" max="11" width="10" style="6" bestFit="1" customWidth="1"/>
    <col min="12" max="12" width="11.140625" style="6" bestFit="1" customWidth="1"/>
    <col min="13" max="13" width="12.5703125" style="14" customWidth="1"/>
    <col min="14" max="14" width="20.7109375" style="6" bestFit="1" customWidth="1"/>
    <col min="15" max="15" width="9.28515625" style="6" bestFit="1" customWidth="1"/>
    <col min="16" max="16" width="9.42578125" style="6" bestFit="1" customWidth="1"/>
    <col min="17" max="17" width="10.42578125" style="6" customWidth="1"/>
    <col min="18" max="18" width="18" style="6" bestFit="1" customWidth="1"/>
    <col min="19" max="19" width="10.42578125" style="6" bestFit="1" customWidth="1"/>
    <col min="20" max="20" width="20.7109375" style="6" bestFit="1" customWidth="1"/>
    <col min="21" max="21" width="9.7109375" style="6" bestFit="1" customWidth="1"/>
    <col min="22" max="22" width="10.85546875" style="6" bestFit="1" customWidth="1"/>
    <col min="23" max="23" width="35.5703125" style="6" bestFit="1" customWidth="1"/>
    <col min="24" max="25" width="10.5703125" style="4" bestFit="1" customWidth="1"/>
    <col min="26" max="16384" width="7.42578125" style="12"/>
  </cols>
  <sheetData>
    <row r="1" spans="1:25" s="11" customFormat="1" x14ac:dyDescent="0.3">
      <c r="A1" s="2"/>
      <c r="C1" s="2"/>
      <c r="D1" s="11" t="s">
        <v>131</v>
      </c>
      <c r="E1" s="12" t="s">
        <v>132</v>
      </c>
      <c r="F1" s="2"/>
      <c r="G1" s="2"/>
      <c r="H1" s="2"/>
      <c r="I1" s="15" t="s">
        <v>8</v>
      </c>
      <c r="J1" s="15" t="s">
        <v>102</v>
      </c>
      <c r="K1" s="2"/>
      <c r="L1" s="23" t="s">
        <v>10</v>
      </c>
      <c r="M1" s="23" t="s">
        <v>109</v>
      </c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</row>
    <row r="2" spans="1:25" x14ac:dyDescent="0.3">
      <c r="D2" s="10" t="s">
        <v>121</v>
      </c>
      <c r="E2" s="9" t="s">
        <v>122</v>
      </c>
      <c r="I2" s="16" t="s">
        <v>26</v>
      </c>
      <c r="J2" s="17">
        <v>2.5000000000000001E-4</v>
      </c>
      <c r="L2" s="16" t="s">
        <v>58</v>
      </c>
      <c r="M2" s="25">
        <v>5.0000000000000001E-3</v>
      </c>
    </row>
    <row r="3" spans="1:25" x14ac:dyDescent="0.3">
      <c r="D3" s="50" t="s">
        <v>123</v>
      </c>
      <c r="E3" s="49" t="s">
        <v>124</v>
      </c>
      <c r="I3" s="18" t="s">
        <v>52</v>
      </c>
      <c r="J3" s="19">
        <v>5.0000000000000001E-4</v>
      </c>
      <c r="L3" s="18" t="s">
        <v>99</v>
      </c>
      <c r="M3" s="26">
        <v>0.97499999999999998</v>
      </c>
    </row>
    <row r="4" spans="1:25" x14ac:dyDescent="0.3">
      <c r="D4" s="51" t="s">
        <v>125</v>
      </c>
      <c r="E4" s="48" t="s">
        <v>126</v>
      </c>
      <c r="I4" s="18" t="s">
        <v>38</v>
      </c>
      <c r="J4" s="19">
        <v>1E-3</v>
      </c>
      <c r="L4" s="24" t="s">
        <v>28</v>
      </c>
      <c r="M4" s="26">
        <v>0</v>
      </c>
    </row>
    <row r="5" spans="1:25" x14ac:dyDescent="0.3">
      <c r="D5" s="56" t="s">
        <v>127</v>
      </c>
      <c r="E5" s="53" t="s">
        <v>128</v>
      </c>
      <c r="F5" s="55"/>
      <c r="I5" s="18" t="s">
        <v>61</v>
      </c>
      <c r="J5" s="19">
        <v>0.01</v>
      </c>
      <c r="L5" s="18" t="s">
        <v>47</v>
      </c>
      <c r="M5" s="26">
        <v>0.03</v>
      </c>
    </row>
    <row r="6" spans="1:25" x14ac:dyDescent="0.3">
      <c r="D6" s="73" t="s">
        <v>129</v>
      </c>
      <c r="E6" s="74" t="s">
        <v>130</v>
      </c>
      <c r="I6" s="18" t="s">
        <v>42</v>
      </c>
      <c r="J6" s="19">
        <v>0.1</v>
      </c>
      <c r="L6" s="18" t="s">
        <v>27</v>
      </c>
      <c r="M6" s="26">
        <v>0.375</v>
      </c>
    </row>
    <row r="7" spans="1:25" x14ac:dyDescent="0.3">
      <c r="I7" s="18" t="s">
        <v>103</v>
      </c>
      <c r="J7" s="19">
        <v>0.25</v>
      </c>
      <c r="L7" s="18" t="s">
        <v>43</v>
      </c>
      <c r="M7" s="26">
        <v>0.625</v>
      </c>
    </row>
    <row r="8" spans="1:25" x14ac:dyDescent="0.3">
      <c r="I8" s="18" t="s">
        <v>104</v>
      </c>
      <c r="J8" s="19">
        <v>0.5</v>
      </c>
      <c r="L8" s="18" t="s">
        <v>39</v>
      </c>
      <c r="M8" s="26">
        <v>0.15</v>
      </c>
    </row>
    <row r="9" spans="1:25" x14ac:dyDescent="0.3">
      <c r="I9" s="18" t="s">
        <v>105</v>
      </c>
      <c r="J9" s="20">
        <v>1</v>
      </c>
      <c r="L9" s="21" t="s">
        <v>65</v>
      </c>
      <c r="M9" s="27">
        <v>0.85</v>
      </c>
    </row>
    <row r="10" spans="1:25" x14ac:dyDescent="0.3">
      <c r="I10" s="18">
        <v>2</v>
      </c>
      <c r="J10" s="20">
        <v>2</v>
      </c>
      <c r="L10" s="8"/>
    </row>
    <row r="11" spans="1:25" x14ac:dyDescent="0.3">
      <c r="I11" s="18">
        <v>3</v>
      </c>
      <c r="J11" s="20">
        <v>3</v>
      </c>
    </row>
    <row r="12" spans="1:25" x14ac:dyDescent="0.3">
      <c r="I12" s="18">
        <v>4</v>
      </c>
      <c r="J12" s="20">
        <v>4</v>
      </c>
    </row>
    <row r="13" spans="1:25" x14ac:dyDescent="0.3">
      <c r="I13" s="18">
        <v>5</v>
      </c>
      <c r="J13" s="20">
        <v>5</v>
      </c>
    </row>
    <row r="14" spans="1:25" x14ac:dyDescent="0.3">
      <c r="I14" s="18">
        <v>6</v>
      </c>
      <c r="J14" s="20">
        <v>6</v>
      </c>
    </row>
    <row r="15" spans="1:25" x14ac:dyDescent="0.3">
      <c r="I15" s="18">
        <v>7</v>
      </c>
      <c r="J15" s="20">
        <v>7</v>
      </c>
    </row>
    <row r="16" spans="1:25" x14ac:dyDescent="0.3">
      <c r="I16" s="18">
        <v>8</v>
      </c>
      <c r="J16" s="20">
        <v>8</v>
      </c>
    </row>
    <row r="17" spans="1:25" x14ac:dyDescent="0.3">
      <c r="I17" s="18">
        <v>9</v>
      </c>
      <c r="J17" s="20">
        <v>9</v>
      </c>
    </row>
    <row r="18" spans="1:25" x14ac:dyDescent="0.3">
      <c r="I18" s="18">
        <v>10</v>
      </c>
      <c r="J18" s="20">
        <v>10</v>
      </c>
    </row>
    <row r="19" spans="1:25" x14ac:dyDescent="0.3">
      <c r="I19" s="21" t="s">
        <v>106</v>
      </c>
      <c r="J19" s="22">
        <v>-999</v>
      </c>
    </row>
    <row r="21" spans="1:25" s="11" customFormat="1" x14ac:dyDescent="0.3">
      <c r="A21" s="28" t="s">
        <v>0</v>
      </c>
      <c r="B21" s="29" t="s">
        <v>1</v>
      </c>
      <c r="C21" s="28" t="s">
        <v>2</v>
      </c>
      <c r="D21" s="28" t="s">
        <v>3</v>
      </c>
      <c r="E21" s="28" t="s">
        <v>4</v>
      </c>
      <c r="F21" s="28" t="s">
        <v>5</v>
      </c>
      <c r="G21" s="28" t="s">
        <v>6</v>
      </c>
      <c r="H21" s="28" t="s">
        <v>7</v>
      </c>
      <c r="I21" s="28" t="s">
        <v>8</v>
      </c>
      <c r="J21" s="7" t="s">
        <v>102</v>
      </c>
      <c r="K21" s="28" t="s">
        <v>9</v>
      </c>
      <c r="L21" s="28" t="s">
        <v>10</v>
      </c>
      <c r="M21" s="35" t="s">
        <v>107</v>
      </c>
      <c r="N21" s="36" t="s">
        <v>108</v>
      </c>
      <c r="O21" s="28" t="s">
        <v>11</v>
      </c>
      <c r="P21" s="35" t="s">
        <v>110</v>
      </c>
      <c r="Q21" s="36" t="s">
        <v>111</v>
      </c>
      <c r="R21" s="28" t="s">
        <v>12</v>
      </c>
      <c r="S21" s="28" t="s">
        <v>13</v>
      </c>
      <c r="T21" s="28" t="s">
        <v>14</v>
      </c>
      <c r="U21" s="28" t="s">
        <v>15</v>
      </c>
      <c r="V21" s="28" t="s">
        <v>16</v>
      </c>
      <c r="W21" s="28" t="s">
        <v>17</v>
      </c>
      <c r="X21" s="30" t="s">
        <v>18</v>
      </c>
      <c r="Y21" s="30" t="s">
        <v>19</v>
      </c>
    </row>
    <row r="22" spans="1:25" x14ac:dyDescent="0.3">
      <c r="A22" s="5">
        <v>1</v>
      </c>
      <c r="B22" s="31">
        <v>43920</v>
      </c>
      <c r="C22" s="5" t="s">
        <v>20</v>
      </c>
      <c r="D22" s="5" t="s">
        <v>21</v>
      </c>
      <c r="E22" s="5" t="s">
        <v>22</v>
      </c>
      <c r="F22" s="5" t="s">
        <v>23</v>
      </c>
      <c r="G22" s="5" t="s">
        <v>24</v>
      </c>
      <c r="H22" s="5" t="s">
        <v>25</v>
      </c>
      <c r="I22" s="5" t="s">
        <v>26</v>
      </c>
      <c r="J22" s="37">
        <f>LOOKUP(I22,$I$2:$I$19,$J$2:$J$19)</f>
        <v>2.5000000000000001E-4</v>
      </c>
      <c r="K22" s="5">
        <v>6</v>
      </c>
      <c r="L22" s="5" t="s">
        <v>27</v>
      </c>
      <c r="M22" s="37">
        <f>LOOKUP(L22,$L$2:$L$9,$M$2:$M$9)</f>
        <v>0.375</v>
      </c>
      <c r="N22" s="33">
        <f>(J22)*(M22)</f>
        <v>9.3750000000000002E-5</v>
      </c>
      <c r="O22" s="5" t="s">
        <v>28</v>
      </c>
      <c r="P22" s="39">
        <f>LOOKUP(O22,$L$2:$L$9,$M$2:$M$9)</f>
        <v>0</v>
      </c>
      <c r="Q22" s="33">
        <f>(J22)*(P22)</f>
        <v>0</v>
      </c>
      <c r="R22" s="5" t="s">
        <v>29</v>
      </c>
      <c r="S22" s="5" t="s">
        <v>30</v>
      </c>
      <c r="T22" s="5" t="s">
        <v>31</v>
      </c>
      <c r="U22" s="5" t="s">
        <v>32</v>
      </c>
      <c r="V22" s="5" t="s">
        <v>33</v>
      </c>
      <c r="W22" s="5" t="s">
        <v>34</v>
      </c>
      <c r="X22" s="32">
        <v>284697.408</v>
      </c>
      <c r="Y22" s="32">
        <v>621546.12899999996</v>
      </c>
    </row>
    <row r="23" spans="1:25" x14ac:dyDescent="0.3">
      <c r="A23" s="6">
        <v>2</v>
      </c>
      <c r="B23" s="3">
        <v>43920</v>
      </c>
      <c r="C23" s="6" t="s">
        <v>20</v>
      </c>
      <c r="D23" s="6" t="s">
        <v>21</v>
      </c>
      <c r="E23" s="6" t="s">
        <v>35</v>
      </c>
      <c r="F23" s="6" t="s">
        <v>23</v>
      </c>
      <c r="G23" s="6" t="s">
        <v>36</v>
      </c>
      <c r="H23" s="6" t="s">
        <v>37</v>
      </c>
      <c r="I23" s="6" t="s">
        <v>38</v>
      </c>
      <c r="J23" s="38">
        <f t="shared" ref="J23:J53" si="0">LOOKUP(I23,$I$2:$I$19,$J$2:$J$19)</f>
        <v>1E-3</v>
      </c>
      <c r="K23" s="6">
        <v>10</v>
      </c>
      <c r="L23" s="6" t="s">
        <v>39</v>
      </c>
      <c r="M23" s="38">
        <f t="shared" ref="M23:M53" si="1">LOOKUP(L23,$L$2:$L$9,$M$2:$M$9)</f>
        <v>0.15</v>
      </c>
      <c r="N23" s="34">
        <f t="shared" ref="N23:N53" si="2">(J23)*(M23)</f>
        <v>1.4999999999999999E-4</v>
      </c>
      <c r="O23" s="6" t="s">
        <v>28</v>
      </c>
      <c r="P23" s="40">
        <f t="shared" ref="P23:P53" si="3">LOOKUP(O23,$L$2:$L$9,$M$2:$M$9)</f>
        <v>0</v>
      </c>
      <c r="Q23" s="34">
        <f t="shared" ref="Q23:Q53" si="4">(J23)*(P23)</f>
        <v>0</v>
      </c>
      <c r="R23" s="6" t="s">
        <v>40</v>
      </c>
      <c r="S23" s="6" t="s">
        <v>30</v>
      </c>
      <c r="T23" s="6" t="s">
        <v>31</v>
      </c>
      <c r="U23" s="6" t="s">
        <v>32</v>
      </c>
      <c r="V23" s="6" t="s">
        <v>33</v>
      </c>
      <c r="W23" s="6" t="s">
        <v>41</v>
      </c>
      <c r="X23" s="4">
        <v>284792.09299999999</v>
      </c>
      <c r="Y23" s="4">
        <v>621388.57299999997</v>
      </c>
    </row>
    <row r="24" spans="1:25" x14ac:dyDescent="0.3">
      <c r="A24" s="6">
        <v>3</v>
      </c>
      <c r="B24" s="3">
        <v>43920</v>
      </c>
      <c r="C24" s="6" t="s">
        <v>20</v>
      </c>
      <c r="D24" s="6" t="s">
        <v>21</v>
      </c>
      <c r="E24" s="6" t="s">
        <v>22</v>
      </c>
      <c r="F24" s="6" t="s">
        <v>23</v>
      </c>
      <c r="G24" s="6" t="s">
        <v>36</v>
      </c>
      <c r="H24" s="6" t="s">
        <v>25</v>
      </c>
      <c r="I24" s="6" t="s">
        <v>42</v>
      </c>
      <c r="J24" s="38">
        <f t="shared" si="0"/>
        <v>0.1</v>
      </c>
      <c r="K24" s="6">
        <v>12</v>
      </c>
      <c r="L24" s="6" t="s">
        <v>43</v>
      </c>
      <c r="M24" s="38">
        <f t="shared" si="1"/>
        <v>0.625</v>
      </c>
      <c r="N24" s="34">
        <f t="shared" si="2"/>
        <v>6.25E-2</v>
      </c>
      <c r="O24" s="6" t="s">
        <v>28</v>
      </c>
      <c r="P24" s="40">
        <f t="shared" si="3"/>
        <v>0</v>
      </c>
      <c r="Q24" s="34">
        <f t="shared" si="4"/>
        <v>0</v>
      </c>
      <c r="R24" s="6" t="s">
        <v>44</v>
      </c>
      <c r="S24" s="6" t="s">
        <v>30</v>
      </c>
      <c r="T24" s="6" t="s">
        <v>31</v>
      </c>
      <c r="U24" s="6" t="s">
        <v>32</v>
      </c>
      <c r="V24" s="6" t="s">
        <v>45</v>
      </c>
      <c r="X24" s="4">
        <v>284904.02500000002</v>
      </c>
      <c r="Y24" s="4">
        <v>621401.33499999996</v>
      </c>
    </row>
    <row r="25" spans="1:25" x14ac:dyDescent="0.3">
      <c r="A25" s="6">
        <v>4</v>
      </c>
      <c r="B25" s="3">
        <v>43920</v>
      </c>
      <c r="C25" s="6" t="s">
        <v>20</v>
      </c>
      <c r="D25" s="6" t="s">
        <v>21</v>
      </c>
      <c r="E25" s="6" t="s">
        <v>46</v>
      </c>
      <c r="F25" s="6" t="s">
        <v>23</v>
      </c>
      <c r="G25" s="6" t="s">
        <v>36</v>
      </c>
      <c r="H25" s="6" t="s">
        <v>37</v>
      </c>
      <c r="I25" s="6" t="s">
        <v>26</v>
      </c>
      <c r="J25" s="38">
        <f t="shared" si="0"/>
        <v>2.5000000000000001E-4</v>
      </c>
      <c r="K25" s="6">
        <v>4</v>
      </c>
      <c r="L25" s="6" t="s">
        <v>47</v>
      </c>
      <c r="M25" s="38">
        <f t="shared" si="1"/>
        <v>0.03</v>
      </c>
      <c r="N25" s="34">
        <f t="shared" si="2"/>
        <v>7.5000000000000002E-6</v>
      </c>
      <c r="O25" s="6" t="s">
        <v>28</v>
      </c>
      <c r="P25" s="40">
        <f t="shared" si="3"/>
        <v>0</v>
      </c>
      <c r="Q25" s="34">
        <f t="shared" si="4"/>
        <v>0</v>
      </c>
      <c r="R25" s="6" t="s">
        <v>29</v>
      </c>
      <c r="S25" s="6" t="s">
        <v>30</v>
      </c>
      <c r="T25" s="6" t="s">
        <v>31</v>
      </c>
      <c r="U25" s="6" t="s">
        <v>32</v>
      </c>
      <c r="V25" s="6" t="s">
        <v>48</v>
      </c>
      <c r="W25" s="6" t="s">
        <v>49</v>
      </c>
      <c r="X25" s="4">
        <v>284916.36800000002</v>
      </c>
      <c r="Y25" s="4">
        <v>621401.402</v>
      </c>
    </row>
    <row r="26" spans="1:25" x14ac:dyDescent="0.3">
      <c r="A26" s="6">
        <v>5</v>
      </c>
      <c r="B26" s="3">
        <v>43920</v>
      </c>
      <c r="C26" s="6" t="s">
        <v>20</v>
      </c>
      <c r="D26" s="6" t="s">
        <v>21</v>
      </c>
      <c r="E26" s="6" t="s">
        <v>46</v>
      </c>
      <c r="F26" s="6" t="s">
        <v>23</v>
      </c>
      <c r="G26" s="6" t="s">
        <v>36</v>
      </c>
      <c r="H26" s="6" t="s">
        <v>37</v>
      </c>
      <c r="I26" s="6" t="s">
        <v>26</v>
      </c>
      <c r="J26" s="38">
        <f t="shared" si="0"/>
        <v>2.5000000000000001E-4</v>
      </c>
      <c r="K26" s="6">
        <v>6</v>
      </c>
      <c r="L26" s="6" t="s">
        <v>39</v>
      </c>
      <c r="M26" s="38">
        <f t="shared" si="1"/>
        <v>0.15</v>
      </c>
      <c r="N26" s="34">
        <f t="shared" si="2"/>
        <v>3.7499999999999997E-5</v>
      </c>
      <c r="O26" s="6" t="s">
        <v>28</v>
      </c>
      <c r="P26" s="40">
        <f t="shared" si="3"/>
        <v>0</v>
      </c>
      <c r="Q26" s="34">
        <f t="shared" si="4"/>
        <v>0</v>
      </c>
      <c r="R26" s="6" t="s">
        <v>29</v>
      </c>
      <c r="S26" s="6" t="s">
        <v>30</v>
      </c>
      <c r="T26" s="6" t="s">
        <v>31</v>
      </c>
      <c r="U26" s="6" t="s">
        <v>32</v>
      </c>
      <c r="V26" s="6" t="s">
        <v>50</v>
      </c>
      <c r="W26" s="6" t="s">
        <v>49</v>
      </c>
      <c r="X26" s="4">
        <v>284910.299</v>
      </c>
      <c r="Y26" s="4">
        <v>621433.68700000003</v>
      </c>
    </row>
    <row r="27" spans="1:25" x14ac:dyDescent="0.3">
      <c r="A27" s="6">
        <v>6</v>
      </c>
      <c r="B27" s="3">
        <v>43920</v>
      </c>
      <c r="C27" s="6" t="s">
        <v>20</v>
      </c>
      <c r="D27" s="6" t="s">
        <v>21</v>
      </c>
      <c r="E27" s="6" t="s">
        <v>35</v>
      </c>
      <c r="F27" s="6" t="s">
        <v>23</v>
      </c>
      <c r="G27" s="6" t="s">
        <v>36</v>
      </c>
      <c r="H27" s="6" t="s">
        <v>37</v>
      </c>
      <c r="I27" s="6" t="s">
        <v>38</v>
      </c>
      <c r="J27" s="38">
        <f t="shared" si="0"/>
        <v>1E-3</v>
      </c>
      <c r="K27" s="6">
        <v>6</v>
      </c>
      <c r="L27" s="6" t="s">
        <v>47</v>
      </c>
      <c r="M27" s="38">
        <f t="shared" si="1"/>
        <v>0.03</v>
      </c>
      <c r="N27" s="34">
        <f t="shared" si="2"/>
        <v>3.0000000000000001E-5</v>
      </c>
      <c r="O27" s="6" t="s">
        <v>28</v>
      </c>
      <c r="P27" s="40">
        <f t="shared" si="3"/>
        <v>0</v>
      </c>
      <c r="Q27" s="34">
        <f t="shared" si="4"/>
        <v>0</v>
      </c>
      <c r="R27" s="6" t="s">
        <v>40</v>
      </c>
      <c r="S27" s="6" t="s">
        <v>30</v>
      </c>
      <c r="T27" s="6" t="s">
        <v>31</v>
      </c>
      <c r="U27" s="6" t="s">
        <v>32</v>
      </c>
      <c r="V27" s="6" t="s">
        <v>51</v>
      </c>
      <c r="X27" s="4">
        <v>284908.07199999999</v>
      </c>
      <c r="Y27" s="4">
        <v>621430.978</v>
      </c>
    </row>
    <row r="28" spans="1:25" x14ac:dyDescent="0.3">
      <c r="A28" s="6">
        <v>7</v>
      </c>
      <c r="B28" s="3">
        <v>43920</v>
      </c>
      <c r="C28" s="6" t="s">
        <v>20</v>
      </c>
      <c r="D28" s="6" t="s">
        <v>21</v>
      </c>
      <c r="E28" s="6" t="s">
        <v>35</v>
      </c>
      <c r="F28" s="6" t="s">
        <v>23</v>
      </c>
      <c r="G28" s="6" t="s">
        <v>36</v>
      </c>
      <c r="H28" s="6" t="s">
        <v>37</v>
      </c>
      <c r="I28" s="6" t="s">
        <v>52</v>
      </c>
      <c r="J28" s="38">
        <f t="shared" si="0"/>
        <v>5.0000000000000001E-4</v>
      </c>
      <c r="K28" s="6">
        <v>5</v>
      </c>
      <c r="L28" s="6" t="s">
        <v>39</v>
      </c>
      <c r="M28" s="38">
        <f t="shared" si="1"/>
        <v>0.15</v>
      </c>
      <c r="N28" s="34">
        <f t="shared" si="2"/>
        <v>7.4999999999999993E-5</v>
      </c>
      <c r="O28" s="6" t="s">
        <v>39</v>
      </c>
      <c r="P28" s="40">
        <f t="shared" si="3"/>
        <v>0.15</v>
      </c>
      <c r="Q28" s="34">
        <f t="shared" si="4"/>
        <v>7.4999999999999993E-5</v>
      </c>
      <c r="R28" s="6" t="s">
        <v>29</v>
      </c>
      <c r="S28" s="6" t="s">
        <v>30</v>
      </c>
      <c r="T28" s="6" t="s">
        <v>31</v>
      </c>
      <c r="U28" s="6" t="s">
        <v>32</v>
      </c>
      <c r="V28" s="6" t="s">
        <v>53</v>
      </c>
      <c r="W28" s="6" t="s">
        <v>54</v>
      </c>
      <c r="X28" s="4">
        <v>284916.04499999998</v>
      </c>
      <c r="Y28" s="4">
        <v>621441.29599999997</v>
      </c>
    </row>
    <row r="29" spans="1:25" x14ac:dyDescent="0.3">
      <c r="A29" s="6">
        <v>8</v>
      </c>
      <c r="B29" s="3">
        <v>43920</v>
      </c>
      <c r="C29" s="6" t="s">
        <v>20</v>
      </c>
      <c r="D29" s="6" t="s">
        <v>21</v>
      </c>
      <c r="E29" s="6" t="s">
        <v>35</v>
      </c>
      <c r="F29" s="6" t="s">
        <v>23</v>
      </c>
      <c r="G29" s="6" t="s">
        <v>36</v>
      </c>
      <c r="H29" s="6" t="s">
        <v>55</v>
      </c>
      <c r="I29" s="6" t="s">
        <v>52</v>
      </c>
      <c r="J29" s="38">
        <f t="shared" si="0"/>
        <v>5.0000000000000001E-4</v>
      </c>
      <c r="K29" s="6">
        <v>8</v>
      </c>
      <c r="L29" s="6" t="s">
        <v>27</v>
      </c>
      <c r="M29" s="38">
        <f t="shared" si="1"/>
        <v>0.375</v>
      </c>
      <c r="N29" s="34">
        <f t="shared" si="2"/>
        <v>1.875E-4</v>
      </c>
      <c r="O29" s="6" t="s">
        <v>39</v>
      </c>
      <c r="P29" s="40">
        <f t="shared" si="3"/>
        <v>0.15</v>
      </c>
      <c r="Q29" s="34">
        <f t="shared" si="4"/>
        <v>7.4999999999999993E-5</v>
      </c>
      <c r="R29" s="6" t="s">
        <v>29</v>
      </c>
      <c r="S29" s="6" t="s">
        <v>30</v>
      </c>
      <c r="T29" s="6" t="s">
        <v>31</v>
      </c>
      <c r="U29" s="6" t="s">
        <v>32</v>
      </c>
      <c r="V29" s="6" t="s">
        <v>56</v>
      </c>
      <c r="W29" s="6" t="s">
        <v>57</v>
      </c>
      <c r="X29" s="4">
        <v>284999.33299999998</v>
      </c>
      <c r="Y29" s="4">
        <v>621488.92500000005</v>
      </c>
    </row>
    <row r="30" spans="1:25" x14ac:dyDescent="0.3">
      <c r="A30" s="6">
        <v>9</v>
      </c>
      <c r="B30" s="3">
        <v>43920</v>
      </c>
      <c r="C30" s="6" t="s">
        <v>20</v>
      </c>
      <c r="D30" s="6" t="s">
        <v>21</v>
      </c>
      <c r="E30" s="6" t="s">
        <v>46</v>
      </c>
      <c r="F30" s="6" t="s">
        <v>23</v>
      </c>
      <c r="G30" s="6" t="s">
        <v>36</v>
      </c>
      <c r="H30" s="6" t="s">
        <v>25</v>
      </c>
      <c r="I30" s="6" t="s">
        <v>38</v>
      </c>
      <c r="J30" s="38">
        <f t="shared" si="0"/>
        <v>1E-3</v>
      </c>
      <c r="K30" s="6">
        <v>8</v>
      </c>
      <c r="L30" s="6" t="s">
        <v>27</v>
      </c>
      <c r="M30" s="38">
        <f t="shared" si="1"/>
        <v>0.375</v>
      </c>
      <c r="N30" s="34">
        <f t="shared" si="2"/>
        <v>3.7500000000000001E-4</v>
      </c>
      <c r="O30" s="6" t="s">
        <v>58</v>
      </c>
      <c r="P30" s="40">
        <f t="shared" si="3"/>
        <v>5.0000000000000001E-3</v>
      </c>
      <c r="Q30" s="34">
        <f t="shared" si="4"/>
        <v>5.0000000000000004E-6</v>
      </c>
      <c r="R30" s="6" t="s">
        <v>44</v>
      </c>
      <c r="S30" s="6" t="s">
        <v>30</v>
      </c>
      <c r="T30" s="6" t="s">
        <v>31</v>
      </c>
      <c r="U30" s="6" t="s">
        <v>32</v>
      </c>
      <c r="V30" s="6" t="s">
        <v>59</v>
      </c>
      <c r="W30" s="6" t="s">
        <v>60</v>
      </c>
      <c r="X30" s="4">
        <v>285006.897</v>
      </c>
      <c r="Y30" s="4">
        <v>621486.67799999996</v>
      </c>
    </row>
    <row r="31" spans="1:25" x14ac:dyDescent="0.3">
      <c r="A31" s="6">
        <v>10</v>
      </c>
      <c r="B31" s="3">
        <v>43920</v>
      </c>
      <c r="C31" s="6" t="s">
        <v>20</v>
      </c>
      <c r="D31" s="6" t="s">
        <v>21</v>
      </c>
      <c r="E31" s="6" t="s">
        <v>46</v>
      </c>
      <c r="F31" s="6" t="s">
        <v>23</v>
      </c>
      <c r="G31" s="6" t="s">
        <v>36</v>
      </c>
      <c r="H31" s="6" t="s">
        <v>25</v>
      </c>
      <c r="I31" s="6" t="s">
        <v>61</v>
      </c>
      <c r="J31" s="38">
        <f t="shared" si="0"/>
        <v>0.01</v>
      </c>
      <c r="K31" s="6">
        <v>10</v>
      </c>
      <c r="L31" s="6" t="s">
        <v>43</v>
      </c>
      <c r="M31" s="38">
        <f t="shared" si="1"/>
        <v>0.625</v>
      </c>
      <c r="N31" s="34">
        <f t="shared" si="2"/>
        <v>6.2500000000000003E-3</v>
      </c>
      <c r="O31" s="6" t="s">
        <v>47</v>
      </c>
      <c r="P31" s="40">
        <f t="shared" si="3"/>
        <v>0.03</v>
      </c>
      <c r="Q31" s="34">
        <f t="shared" si="4"/>
        <v>2.9999999999999997E-4</v>
      </c>
      <c r="R31" s="6" t="s">
        <v>44</v>
      </c>
      <c r="S31" s="6" t="s">
        <v>30</v>
      </c>
      <c r="T31" s="6" t="s">
        <v>31</v>
      </c>
      <c r="U31" s="6" t="s">
        <v>32</v>
      </c>
      <c r="V31" s="6" t="s">
        <v>62</v>
      </c>
      <c r="W31" s="6" t="s">
        <v>63</v>
      </c>
      <c r="X31" s="4">
        <v>285026.73599999998</v>
      </c>
      <c r="Y31" s="4">
        <v>621493.19499999995</v>
      </c>
    </row>
    <row r="32" spans="1:25" x14ac:dyDescent="0.3">
      <c r="A32" s="6">
        <v>11</v>
      </c>
      <c r="B32" s="3">
        <v>43920</v>
      </c>
      <c r="C32" s="6" t="s">
        <v>20</v>
      </c>
      <c r="D32" s="6" t="s">
        <v>21</v>
      </c>
      <c r="E32" s="6" t="s">
        <v>64</v>
      </c>
      <c r="F32" s="6" t="s">
        <v>23</v>
      </c>
      <c r="G32" s="6" t="s">
        <v>36</v>
      </c>
      <c r="H32" s="6" t="s">
        <v>25</v>
      </c>
      <c r="I32" s="6" t="s">
        <v>52</v>
      </c>
      <c r="J32" s="38">
        <f t="shared" si="0"/>
        <v>5.0000000000000001E-4</v>
      </c>
      <c r="K32" s="6">
        <v>6</v>
      </c>
      <c r="L32" s="6" t="s">
        <v>65</v>
      </c>
      <c r="M32" s="38">
        <f t="shared" si="1"/>
        <v>0.85</v>
      </c>
      <c r="N32" s="34">
        <f t="shared" si="2"/>
        <v>4.2499999999999998E-4</v>
      </c>
      <c r="O32" s="6" t="s">
        <v>39</v>
      </c>
      <c r="P32" s="40">
        <f t="shared" si="3"/>
        <v>0.15</v>
      </c>
      <c r="Q32" s="34">
        <f t="shared" si="4"/>
        <v>7.4999999999999993E-5</v>
      </c>
      <c r="R32" s="6" t="s">
        <v>44</v>
      </c>
      <c r="S32" s="6" t="s">
        <v>30</v>
      </c>
      <c r="T32" s="6" t="s">
        <v>31</v>
      </c>
      <c r="U32" s="6" t="s">
        <v>32</v>
      </c>
      <c r="V32" s="6" t="s">
        <v>66</v>
      </c>
      <c r="W32" s="6" t="s">
        <v>67</v>
      </c>
      <c r="X32" s="4">
        <v>285027.42300000001</v>
      </c>
      <c r="Y32" s="4">
        <v>621502.826</v>
      </c>
    </row>
    <row r="33" spans="1:25" x14ac:dyDescent="0.3">
      <c r="A33" s="6">
        <v>12</v>
      </c>
      <c r="B33" s="3">
        <v>43920</v>
      </c>
      <c r="C33" s="6" t="s">
        <v>20</v>
      </c>
      <c r="D33" s="6" t="s">
        <v>21</v>
      </c>
      <c r="E33" s="6" t="s">
        <v>35</v>
      </c>
      <c r="F33" s="6" t="s">
        <v>23</v>
      </c>
      <c r="G33" s="6" t="s">
        <v>36</v>
      </c>
      <c r="H33" s="6" t="s">
        <v>37</v>
      </c>
      <c r="I33" s="6" t="s">
        <v>26</v>
      </c>
      <c r="J33" s="38">
        <f t="shared" si="0"/>
        <v>2.5000000000000001E-4</v>
      </c>
      <c r="K33" s="6">
        <v>5</v>
      </c>
      <c r="L33" s="6" t="s">
        <v>39</v>
      </c>
      <c r="M33" s="38">
        <f t="shared" si="1"/>
        <v>0.15</v>
      </c>
      <c r="N33" s="34">
        <f t="shared" si="2"/>
        <v>3.7499999999999997E-5</v>
      </c>
      <c r="O33" s="6" t="s">
        <v>39</v>
      </c>
      <c r="P33" s="40">
        <f t="shared" si="3"/>
        <v>0.15</v>
      </c>
      <c r="Q33" s="34">
        <f t="shared" si="4"/>
        <v>3.7499999999999997E-5</v>
      </c>
      <c r="R33" s="6" t="s">
        <v>40</v>
      </c>
      <c r="S33" s="6" t="s">
        <v>30</v>
      </c>
      <c r="T33" s="6" t="s">
        <v>31</v>
      </c>
      <c r="U33" s="6" t="s">
        <v>32</v>
      </c>
      <c r="V33" s="6" t="s">
        <v>68</v>
      </c>
      <c r="W33" s="6" t="s">
        <v>69</v>
      </c>
      <c r="X33" s="4">
        <v>285032.67200000002</v>
      </c>
      <c r="Y33" s="4">
        <v>621497.03099999996</v>
      </c>
    </row>
    <row r="34" spans="1:25" x14ac:dyDescent="0.3">
      <c r="A34" s="6">
        <v>13</v>
      </c>
      <c r="B34" s="3">
        <v>43920</v>
      </c>
      <c r="C34" s="6" t="s">
        <v>20</v>
      </c>
      <c r="D34" s="6" t="s">
        <v>21</v>
      </c>
      <c r="E34" s="6" t="s">
        <v>46</v>
      </c>
      <c r="F34" s="6" t="s">
        <v>23</v>
      </c>
      <c r="G34" s="6" t="s">
        <v>24</v>
      </c>
      <c r="H34" s="6" t="s">
        <v>25</v>
      </c>
      <c r="I34" s="6" t="s">
        <v>52</v>
      </c>
      <c r="J34" s="38">
        <f t="shared" si="0"/>
        <v>5.0000000000000001E-4</v>
      </c>
      <c r="K34" s="6">
        <v>9</v>
      </c>
      <c r="L34" s="6" t="s">
        <v>27</v>
      </c>
      <c r="M34" s="38">
        <f t="shared" si="1"/>
        <v>0.375</v>
      </c>
      <c r="N34" s="34">
        <f t="shared" si="2"/>
        <v>1.875E-4</v>
      </c>
      <c r="O34" s="6" t="s">
        <v>28</v>
      </c>
      <c r="P34" s="40">
        <f t="shared" si="3"/>
        <v>0</v>
      </c>
      <c r="Q34" s="34">
        <f t="shared" si="4"/>
        <v>0</v>
      </c>
      <c r="R34" s="6" t="s">
        <v>29</v>
      </c>
      <c r="S34" s="6" t="s">
        <v>30</v>
      </c>
      <c r="T34" s="6" t="s">
        <v>31</v>
      </c>
      <c r="U34" s="6" t="s">
        <v>32</v>
      </c>
      <c r="V34" s="6" t="s">
        <v>70</v>
      </c>
      <c r="X34" s="4">
        <v>285043.81300000002</v>
      </c>
      <c r="Y34" s="4">
        <v>621503.11</v>
      </c>
    </row>
    <row r="35" spans="1:25" x14ac:dyDescent="0.3">
      <c r="A35" s="6">
        <v>14</v>
      </c>
      <c r="B35" s="3">
        <v>43920</v>
      </c>
      <c r="C35" s="6" t="s">
        <v>20</v>
      </c>
      <c r="D35" s="6" t="s">
        <v>21</v>
      </c>
      <c r="E35" s="6" t="s">
        <v>22</v>
      </c>
      <c r="F35" s="6" t="s">
        <v>23</v>
      </c>
      <c r="G35" s="6" t="s">
        <v>24</v>
      </c>
      <c r="H35" s="6" t="s">
        <v>25</v>
      </c>
      <c r="I35" s="6" t="s">
        <v>61</v>
      </c>
      <c r="J35" s="38">
        <f t="shared" si="0"/>
        <v>0.01</v>
      </c>
      <c r="K35" s="6">
        <v>12</v>
      </c>
      <c r="L35" s="6" t="s">
        <v>43</v>
      </c>
      <c r="M35" s="38">
        <f t="shared" si="1"/>
        <v>0.625</v>
      </c>
      <c r="N35" s="34">
        <f t="shared" si="2"/>
        <v>6.2500000000000003E-3</v>
      </c>
      <c r="O35" s="6" t="s">
        <v>28</v>
      </c>
      <c r="P35" s="40">
        <f t="shared" si="3"/>
        <v>0</v>
      </c>
      <c r="Q35" s="34">
        <f t="shared" si="4"/>
        <v>0</v>
      </c>
      <c r="R35" s="6" t="s">
        <v>44</v>
      </c>
      <c r="S35" s="6" t="s">
        <v>30</v>
      </c>
      <c r="T35" s="6" t="s">
        <v>71</v>
      </c>
      <c r="U35" s="6" t="s">
        <v>32</v>
      </c>
      <c r="V35" s="6" t="s">
        <v>72</v>
      </c>
      <c r="W35" s="6" t="s">
        <v>73</v>
      </c>
      <c r="X35" s="4">
        <v>285054.47499999998</v>
      </c>
      <c r="Y35" s="4">
        <v>621588.66500000004</v>
      </c>
    </row>
    <row r="36" spans="1:25" x14ac:dyDescent="0.3">
      <c r="A36" s="6">
        <v>15</v>
      </c>
      <c r="B36" s="3">
        <v>43920</v>
      </c>
      <c r="C36" s="6" t="s">
        <v>20</v>
      </c>
      <c r="D36" s="6" t="s">
        <v>21</v>
      </c>
      <c r="E36" s="6" t="s">
        <v>74</v>
      </c>
      <c r="F36" s="6" t="s">
        <v>23</v>
      </c>
      <c r="G36" s="6" t="s">
        <v>24</v>
      </c>
      <c r="H36" s="6" t="s">
        <v>25</v>
      </c>
      <c r="I36" s="6" t="s">
        <v>52</v>
      </c>
      <c r="J36" s="38">
        <f t="shared" si="0"/>
        <v>5.0000000000000001E-4</v>
      </c>
      <c r="K36" s="6">
        <v>5</v>
      </c>
      <c r="L36" s="6" t="s">
        <v>27</v>
      </c>
      <c r="M36" s="38">
        <f t="shared" si="1"/>
        <v>0.375</v>
      </c>
      <c r="N36" s="34">
        <f t="shared" si="2"/>
        <v>1.875E-4</v>
      </c>
      <c r="O36" s="6" t="s">
        <v>28</v>
      </c>
      <c r="P36" s="40">
        <f t="shared" si="3"/>
        <v>0</v>
      </c>
      <c r="Q36" s="34">
        <f t="shared" si="4"/>
        <v>0</v>
      </c>
      <c r="R36" s="6" t="s">
        <v>29</v>
      </c>
      <c r="S36" s="6" t="s">
        <v>30</v>
      </c>
      <c r="T36" s="6" t="s">
        <v>71</v>
      </c>
      <c r="U36" s="6" t="s">
        <v>32</v>
      </c>
      <c r="V36" s="6" t="s">
        <v>75</v>
      </c>
      <c r="X36" s="4">
        <v>285064.09899999999</v>
      </c>
      <c r="Y36" s="4">
        <v>621600.39</v>
      </c>
    </row>
    <row r="37" spans="1:25" x14ac:dyDescent="0.3">
      <c r="A37" s="6">
        <v>16</v>
      </c>
      <c r="B37" s="3">
        <v>43920</v>
      </c>
      <c r="C37" s="6" t="s">
        <v>20</v>
      </c>
      <c r="D37" s="6" t="s">
        <v>21</v>
      </c>
      <c r="E37" s="6" t="s">
        <v>64</v>
      </c>
      <c r="F37" s="6" t="s">
        <v>23</v>
      </c>
      <c r="G37" s="6" t="s">
        <v>36</v>
      </c>
      <c r="H37" s="6" t="s">
        <v>37</v>
      </c>
      <c r="I37" s="6" t="s">
        <v>52</v>
      </c>
      <c r="J37" s="38">
        <f t="shared" si="0"/>
        <v>5.0000000000000001E-4</v>
      </c>
      <c r="K37" s="6">
        <v>6</v>
      </c>
      <c r="L37" s="6" t="s">
        <v>27</v>
      </c>
      <c r="M37" s="38">
        <f t="shared" si="1"/>
        <v>0.375</v>
      </c>
      <c r="N37" s="34">
        <f t="shared" si="2"/>
        <v>1.875E-4</v>
      </c>
      <c r="O37" s="6" t="s">
        <v>27</v>
      </c>
      <c r="P37" s="40">
        <f t="shared" si="3"/>
        <v>0.375</v>
      </c>
      <c r="Q37" s="34">
        <f t="shared" si="4"/>
        <v>1.875E-4</v>
      </c>
      <c r="R37" s="6" t="s">
        <v>29</v>
      </c>
      <c r="S37" s="6" t="s">
        <v>30</v>
      </c>
      <c r="T37" s="6" t="s">
        <v>71</v>
      </c>
      <c r="U37" s="6" t="s">
        <v>32</v>
      </c>
      <c r="V37" s="6" t="s">
        <v>76</v>
      </c>
      <c r="X37" s="4">
        <v>285069.64899999998</v>
      </c>
      <c r="Y37" s="4">
        <v>621604.48400000005</v>
      </c>
    </row>
    <row r="38" spans="1:25" x14ac:dyDescent="0.3">
      <c r="A38" s="6">
        <v>17</v>
      </c>
      <c r="B38" s="3">
        <v>43920</v>
      </c>
      <c r="C38" s="6" t="s">
        <v>20</v>
      </c>
      <c r="D38" s="6" t="s">
        <v>21</v>
      </c>
      <c r="E38" s="6" t="s">
        <v>77</v>
      </c>
      <c r="F38" s="6" t="s">
        <v>23</v>
      </c>
      <c r="G38" s="6" t="s">
        <v>36</v>
      </c>
      <c r="H38" s="6" t="s">
        <v>25</v>
      </c>
      <c r="I38" s="6" t="s">
        <v>61</v>
      </c>
      <c r="J38" s="38">
        <f t="shared" si="0"/>
        <v>0.01</v>
      </c>
      <c r="K38" s="6">
        <v>15</v>
      </c>
      <c r="L38" s="6" t="s">
        <v>39</v>
      </c>
      <c r="M38" s="38">
        <f t="shared" si="1"/>
        <v>0.15</v>
      </c>
      <c r="N38" s="34">
        <f t="shared" si="2"/>
        <v>1.5E-3</v>
      </c>
      <c r="O38" s="6" t="s">
        <v>58</v>
      </c>
      <c r="P38" s="40">
        <f t="shared" si="3"/>
        <v>5.0000000000000001E-3</v>
      </c>
      <c r="Q38" s="34">
        <f t="shared" si="4"/>
        <v>5.0000000000000002E-5</v>
      </c>
      <c r="R38" s="6" t="s">
        <v>40</v>
      </c>
      <c r="S38" s="6" t="s">
        <v>30</v>
      </c>
      <c r="T38" s="6" t="s">
        <v>71</v>
      </c>
      <c r="U38" s="6" t="s">
        <v>32</v>
      </c>
      <c r="V38" s="6" t="s">
        <v>78</v>
      </c>
      <c r="W38" s="6" t="s">
        <v>79</v>
      </c>
      <c r="X38" s="4">
        <v>285078.80599999998</v>
      </c>
      <c r="Y38" s="4">
        <v>621599.24</v>
      </c>
    </row>
    <row r="39" spans="1:25" x14ac:dyDescent="0.3">
      <c r="A39" s="6">
        <v>18</v>
      </c>
      <c r="B39" s="3">
        <v>43920</v>
      </c>
      <c r="C39" s="6" t="s">
        <v>20</v>
      </c>
      <c r="D39" s="6" t="s">
        <v>21</v>
      </c>
      <c r="E39" s="6" t="s">
        <v>46</v>
      </c>
      <c r="F39" s="6" t="s">
        <v>23</v>
      </c>
      <c r="G39" s="6" t="s">
        <v>24</v>
      </c>
      <c r="H39" s="6" t="s">
        <v>25</v>
      </c>
      <c r="I39" s="6" t="s">
        <v>26</v>
      </c>
      <c r="J39" s="38">
        <f t="shared" si="0"/>
        <v>2.5000000000000001E-4</v>
      </c>
      <c r="K39" s="6">
        <v>2</v>
      </c>
      <c r="L39" s="6" t="s">
        <v>43</v>
      </c>
      <c r="M39" s="38">
        <f t="shared" si="1"/>
        <v>0.625</v>
      </c>
      <c r="N39" s="34">
        <f t="shared" si="2"/>
        <v>1.5625E-4</v>
      </c>
      <c r="O39" s="6" t="s">
        <v>28</v>
      </c>
      <c r="P39" s="40">
        <f t="shared" si="3"/>
        <v>0</v>
      </c>
      <c r="Q39" s="34">
        <f t="shared" si="4"/>
        <v>0</v>
      </c>
      <c r="R39" s="6" t="s">
        <v>29</v>
      </c>
      <c r="S39" s="6" t="s">
        <v>30</v>
      </c>
      <c r="T39" s="6" t="s">
        <v>71</v>
      </c>
      <c r="U39" s="6" t="s">
        <v>32</v>
      </c>
      <c r="V39" s="6" t="s">
        <v>80</v>
      </c>
      <c r="X39" s="4">
        <v>285091.27100000001</v>
      </c>
      <c r="Y39" s="4">
        <v>621606.71200000006</v>
      </c>
    </row>
    <row r="40" spans="1:25" x14ac:dyDescent="0.3">
      <c r="A40" s="6">
        <v>19</v>
      </c>
      <c r="B40" s="3">
        <v>43920</v>
      </c>
      <c r="C40" s="6" t="s">
        <v>20</v>
      </c>
      <c r="D40" s="6" t="s">
        <v>21</v>
      </c>
      <c r="E40" s="6" t="s">
        <v>46</v>
      </c>
      <c r="F40" s="6" t="s">
        <v>23</v>
      </c>
      <c r="G40" s="6" t="s">
        <v>36</v>
      </c>
      <c r="H40" s="6" t="s">
        <v>25</v>
      </c>
      <c r="I40" s="6" t="s">
        <v>61</v>
      </c>
      <c r="J40" s="38">
        <f t="shared" si="0"/>
        <v>0.01</v>
      </c>
      <c r="K40" s="6">
        <v>10</v>
      </c>
      <c r="L40" s="6" t="s">
        <v>27</v>
      </c>
      <c r="M40" s="38">
        <f t="shared" si="1"/>
        <v>0.375</v>
      </c>
      <c r="N40" s="34">
        <f t="shared" si="2"/>
        <v>3.7499999999999999E-3</v>
      </c>
      <c r="O40" s="6" t="s">
        <v>58</v>
      </c>
      <c r="P40" s="40">
        <f t="shared" si="3"/>
        <v>5.0000000000000001E-3</v>
      </c>
      <c r="Q40" s="34">
        <f t="shared" si="4"/>
        <v>5.0000000000000002E-5</v>
      </c>
      <c r="R40" s="6" t="s">
        <v>40</v>
      </c>
      <c r="S40" s="6" t="s">
        <v>30</v>
      </c>
      <c r="T40" s="6" t="s">
        <v>71</v>
      </c>
      <c r="U40" s="6" t="s">
        <v>32</v>
      </c>
      <c r="V40" s="6" t="s">
        <v>81</v>
      </c>
      <c r="W40" s="6" t="s">
        <v>82</v>
      </c>
      <c r="X40" s="4">
        <v>285111.97499999998</v>
      </c>
      <c r="Y40" s="4">
        <v>621578.28899999999</v>
      </c>
    </row>
    <row r="41" spans="1:25" x14ac:dyDescent="0.3">
      <c r="A41" s="6">
        <v>20</v>
      </c>
      <c r="B41" s="3">
        <v>43920</v>
      </c>
      <c r="C41" s="6" t="s">
        <v>20</v>
      </c>
      <c r="D41" s="6" t="s">
        <v>21</v>
      </c>
      <c r="E41" s="6" t="s">
        <v>77</v>
      </c>
      <c r="F41" s="6" t="s">
        <v>23</v>
      </c>
      <c r="G41" s="6" t="s">
        <v>24</v>
      </c>
      <c r="H41" s="6" t="s">
        <v>25</v>
      </c>
      <c r="I41" s="6" t="s">
        <v>52</v>
      </c>
      <c r="J41" s="38">
        <f t="shared" si="0"/>
        <v>5.0000000000000001E-4</v>
      </c>
      <c r="K41" s="6">
        <v>8</v>
      </c>
      <c r="L41" s="6" t="s">
        <v>27</v>
      </c>
      <c r="M41" s="38">
        <f t="shared" si="1"/>
        <v>0.375</v>
      </c>
      <c r="N41" s="34">
        <f t="shared" si="2"/>
        <v>1.875E-4</v>
      </c>
      <c r="O41" s="6" t="s">
        <v>28</v>
      </c>
      <c r="P41" s="40">
        <f t="shared" si="3"/>
        <v>0</v>
      </c>
      <c r="Q41" s="34">
        <f t="shared" si="4"/>
        <v>0</v>
      </c>
      <c r="R41" s="6" t="s">
        <v>40</v>
      </c>
      <c r="S41" s="6" t="s">
        <v>30</v>
      </c>
      <c r="T41" s="6" t="s">
        <v>71</v>
      </c>
      <c r="U41" s="6" t="s">
        <v>32</v>
      </c>
      <c r="V41" s="6" t="s">
        <v>83</v>
      </c>
      <c r="X41" s="4">
        <v>285110.56699999998</v>
      </c>
      <c r="Y41" s="4">
        <v>621577.73199999996</v>
      </c>
    </row>
    <row r="42" spans="1:25" x14ac:dyDescent="0.3">
      <c r="A42" s="6">
        <v>21</v>
      </c>
      <c r="B42" s="3">
        <v>43920</v>
      </c>
      <c r="C42" s="6" t="s">
        <v>20</v>
      </c>
      <c r="D42" s="6" t="s">
        <v>21</v>
      </c>
      <c r="E42" s="6" t="s">
        <v>77</v>
      </c>
      <c r="F42" s="6" t="s">
        <v>23</v>
      </c>
      <c r="G42" s="6" t="s">
        <v>24</v>
      </c>
      <c r="H42" s="6" t="s">
        <v>25</v>
      </c>
      <c r="I42" s="6" t="s">
        <v>52</v>
      </c>
      <c r="J42" s="38">
        <f t="shared" si="0"/>
        <v>5.0000000000000001E-4</v>
      </c>
      <c r="K42" s="6">
        <v>8</v>
      </c>
      <c r="L42" s="6" t="s">
        <v>27</v>
      </c>
      <c r="M42" s="38">
        <f t="shared" si="1"/>
        <v>0.375</v>
      </c>
      <c r="N42" s="34">
        <f t="shared" si="2"/>
        <v>1.875E-4</v>
      </c>
      <c r="O42" s="6" t="s">
        <v>28</v>
      </c>
      <c r="P42" s="40">
        <f t="shared" si="3"/>
        <v>0</v>
      </c>
      <c r="Q42" s="34">
        <f t="shared" si="4"/>
        <v>0</v>
      </c>
      <c r="R42" s="6" t="s">
        <v>29</v>
      </c>
      <c r="S42" s="6" t="s">
        <v>30</v>
      </c>
      <c r="T42" s="6" t="s">
        <v>71</v>
      </c>
      <c r="U42" s="6" t="s">
        <v>32</v>
      </c>
      <c r="V42" s="6" t="s">
        <v>84</v>
      </c>
      <c r="X42" s="4">
        <v>285128.45899999997</v>
      </c>
      <c r="Y42" s="4">
        <v>621565.25100000005</v>
      </c>
    </row>
    <row r="43" spans="1:25" x14ac:dyDescent="0.3">
      <c r="A43" s="6">
        <v>22</v>
      </c>
      <c r="B43" s="3">
        <v>43920</v>
      </c>
      <c r="C43" s="6" t="s">
        <v>20</v>
      </c>
      <c r="D43" s="6" t="s">
        <v>21</v>
      </c>
      <c r="E43" s="6" t="s">
        <v>35</v>
      </c>
      <c r="F43" s="6" t="s">
        <v>23</v>
      </c>
      <c r="G43" s="6" t="s">
        <v>36</v>
      </c>
      <c r="H43" s="6" t="s">
        <v>37</v>
      </c>
      <c r="I43" s="6" t="s">
        <v>52</v>
      </c>
      <c r="J43" s="38">
        <f t="shared" si="0"/>
        <v>5.0000000000000001E-4</v>
      </c>
      <c r="K43" s="6">
        <v>6</v>
      </c>
      <c r="L43" s="6" t="s">
        <v>39</v>
      </c>
      <c r="M43" s="38">
        <f t="shared" si="1"/>
        <v>0.15</v>
      </c>
      <c r="N43" s="34">
        <f t="shared" si="2"/>
        <v>7.4999999999999993E-5</v>
      </c>
      <c r="O43" s="6" t="s">
        <v>39</v>
      </c>
      <c r="P43" s="40">
        <f t="shared" si="3"/>
        <v>0.15</v>
      </c>
      <c r="Q43" s="34">
        <f t="shared" si="4"/>
        <v>7.4999999999999993E-5</v>
      </c>
      <c r="R43" s="6" t="s">
        <v>29</v>
      </c>
      <c r="S43" s="6" t="s">
        <v>30</v>
      </c>
      <c r="T43" s="6" t="s">
        <v>31</v>
      </c>
      <c r="U43" s="6" t="s">
        <v>85</v>
      </c>
      <c r="V43" s="6" t="s">
        <v>86</v>
      </c>
      <c r="W43" s="6" t="s">
        <v>87</v>
      </c>
      <c r="X43" s="4">
        <v>285196.38500000001</v>
      </c>
      <c r="Y43" s="4">
        <v>621439.63800000004</v>
      </c>
    </row>
    <row r="44" spans="1:25" x14ac:dyDescent="0.3">
      <c r="A44" s="6">
        <v>23</v>
      </c>
      <c r="B44" s="3">
        <v>43920</v>
      </c>
      <c r="C44" s="6" t="s">
        <v>20</v>
      </c>
      <c r="D44" s="6" t="s">
        <v>21</v>
      </c>
      <c r="E44" s="6" t="s">
        <v>35</v>
      </c>
      <c r="F44" s="6" t="s">
        <v>23</v>
      </c>
      <c r="G44" s="6" t="s">
        <v>36</v>
      </c>
      <c r="H44" s="6" t="s">
        <v>37</v>
      </c>
      <c r="I44" s="6" t="s">
        <v>52</v>
      </c>
      <c r="J44" s="38">
        <f t="shared" si="0"/>
        <v>5.0000000000000001E-4</v>
      </c>
      <c r="K44" s="6">
        <v>6</v>
      </c>
      <c r="L44" s="6" t="s">
        <v>27</v>
      </c>
      <c r="M44" s="38">
        <f t="shared" si="1"/>
        <v>0.375</v>
      </c>
      <c r="N44" s="34">
        <f t="shared" si="2"/>
        <v>1.875E-4</v>
      </c>
      <c r="O44" s="6" t="s">
        <v>27</v>
      </c>
      <c r="P44" s="40">
        <f t="shared" si="3"/>
        <v>0.375</v>
      </c>
      <c r="Q44" s="34">
        <f t="shared" si="4"/>
        <v>1.875E-4</v>
      </c>
      <c r="R44" s="6" t="s">
        <v>29</v>
      </c>
      <c r="S44" s="6" t="s">
        <v>30</v>
      </c>
      <c r="T44" s="6" t="s">
        <v>31</v>
      </c>
      <c r="U44" s="6" t="s">
        <v>85</v>
      </c>
      <c r="V44" s="6" t="s">
        <v>88</v>
      </c>
      <c r="X44" s="4">
        <v>285203.30499999999</v>
      </c>
      <c r="Y44" s="4">
        <v>621433.61800000002</v>
      </c>
    </row>
    <row r="45" spans="1:25" x14ac:dyDescent="0.3">
      <c r="A45" s="6">
        <v>24</v>
      </c>
      <c r="B45" s="3">
        <v>43920</v>
      </c>
      <c r="C45" s="6" t="s">
        <v>20</v>
      </c>
      <c r="D45" s="6" t="s">
        <v>21</v>
      </c>
      <c r="E45" s="6" t="s">
        <v>35</v>
      </c>
      <c r="F45" s="6" t="s">
        <v>23</v>
      </c>
      <c r="G45" s="6" t="s">
        <v>36</v>
      </c>
      <c r="H45" s="6" t="s">
        <v>37</v>
      </c>
      <c r="I45" s="6" t="s">
        <v>38</v>
      </c>
      <c r="J45" s="38">
        <f t="shared" si="0"/>
        <v>1E-3</v>
      </c>
      <c r="K45" s="6">
        <v>5</v>
      </c>
      <c r="L45" s="6" t="s">
        <v>27</v>
      </c>
      <c r="M45" s="38">
        <f t="shared" si="1"/>
        <v>0.375</v>
      </c>
      <c r="N45" s="34">
        <f t="shared" si="2"/>
        <v>3.7500000000000001E-4</v>
      </c>
      <c r="O45" s="6" t="s">
        <v>27</v>
      </c>
      <c r="P45" s="40">
        <f t="shared" si="3"/>
        <v>0.375</v>
      </c>
      <c r="Q45" s="34">
        <f t="shared" si="4"/>
        <v>3.7500000000000001E-4</v>
      </c>
      <c r="R45" s="6" t="s">
        <v>29</v>
      </c>
      <c r="S45" s="6" t="s">
        <v>30</v>
      </c>
      <c r="T45" s="6" t="s">
        <v>31</v>
      </c>
      <c r="U45" s="6" t="s">
        <v>85</v>
      </c>
      <c r="V45" s="6" t="s">
        <v>89</v>
      </c>
      <c r="X45" s="4">
        <v>285154.69099999999</v>
      </c>
      <c r="Y45" s="4">
        <v>621386.82200000004</v>
      </c>
    </row>
    <row r="46" spans="1:25" x14ac:dyDescent="0.3">
      <c r="A46" s="6">
        <v>25</v>
      </c>
      <c r="B46" s="3">
        <v>43920</v>
      </c>
      <c r="C46" s="6" t="s">
        <v>20</v>
      </c>
      <c r="D46" s="6" t="s">
        <v>21</v>
      </c>
      <c r="E46" s="6" t="s">
        <v>35</v>
      </c>
      <c r="F46" s="6" t="s">
        <v>23</v>
      </c>
      <c r="G46" s="6" t="s">
        <v>36</v>
      </c>
      <c r="H46" s="6" t="s">
        <v>37</v>
      </c>
      <c r="I46" s="6" t="s">
        <v>38</v>
      </c>
      <c r="J46" s="38">
        <f t="shared" si="0"/>
        <v>1E-3</v>
      </c>
      <c r="K46" s="6">
        <v>5</v>
      </c>
      <c r="L46" s="6" t="s">
        <v>39</v>
      </c>
      <c r="M46" s="38">
        <f t="shared" si="1"/>
        <v>0.15</v>
      </c>
      <c r="N46" s="34">
        <f t="shared" si="2"/>
        <v>1.4999999999999999E-4</v>
      </c>
      <c r="O46" s="6" t="s">
        <v>39</v>
      </c>
      <c r="P46" s="40">
        <f t="shared" si="3"/>
        <v>0.15</v>
      </c>
      <c r="Q46" s="34">
        <f t="shared" si="4"/>
        <v>1.4999999999999999E-4</v>
      </c>
      <c r="R46" s="6" t="s">
        <v>40</v>
      </c>
      <c r="S46" s="6" t="s">
        <v>30</v>
      </c>
      <c r="T46" s="6" t="s">
        <v>31</v>
      </c>
      <c r="U46" s="6" t="s">
        <v>85</v>
      </c>
      <c r="V46" s="6" t="s">
        <v>90</v>
      </c>
      <c r="X46" s="4">
        <v>285121.78700000001</v>
      </c>
      <c r="Y46" s="4">
        <v>621361.83600000001</v>
      </c>
    </row>
    <row r="47" spans="1:25" x14ac:dyDescent="0.3">
      <c r="A47" s="6">
        <v>26</v>
      </c>
      <c r="B47" s="3">
        <v>43920</v>
      </c>
      <c r="C47" s="6" t="s">
        <v>20</v>
      </c>
      <c r="D47" s="6" t="s">
        <v>21</v>
      </c>
      <c r="E47" s="6" t="s">
        <v>35</v>
      </c>
      <c r="F47" s="6" t="s">
        <v>23</v>
      </c>
      <c r="G47" s="6" t="s">
        <v>36</v>
      </c>
      <c r="H47" s="6" t="s">
        <v>25</v>
      </c>
      <c r="I47" s="6" t="s">
        <v>42</v>
      </c>
      <c r="J47" s="38">
        <f t="shared" si="0"/>
        <v>0.1</v>
      </c>
      <c r="K47" s="6">
        <v>9</v>
      </c>
      <c r="L47" s="6" t="s">
        <v>43</v>
      </c>
      <c r="M47" s="38">
        <f t="shared" si="1"/>
        <v>0.625</v>
      </c>
      <c r="N47" s="34">
        <f t="shared" si="2"/>
        <v>6.25E-2</v>
      </c>
      <c r="O47" s="6" t="s">
        <v>58</v>
      </c>
      <c r="P47" s="40">
        <f t="shared" si="3"/>
        <v>5.0000000000000001E-3</v>
      </c>
      <c r="Q47" s="34">
        <f t="shared" si="4"/>
        <v>5.0000000000000001E-4</v>
      </c>
      <c r="R47" s="6" t="s">
        <v>44</v>
      </c>
      <c r="S47" s="6" t="s">
        <v>30</v>
      </c>
      <c r="T47" s="6" t="s">
        <v>31</v>
      </c>
      <c r="U47" s="6" t="s">
        <v>85</v>
      </c>
      <c r="V47" s="6" t="s">
        <v>91</v>
      </c>
      <c r="W47" s="6" t="s">
        <v>92</v>
      </c>
      <c r="X47" s="4">
        <v>285108.48800000001</v>
      </c>
      <c r="Y47" s="4">
        <v>621363.56599999999</v>
      </c>
    </row>
    <row r="48" spans="1:25" x14ac:dyDescent="0.3">
      <c r="A48" s="6">
        <v>27</v>
      </c>
      <c r="B48" s="3">
        <v>43920</v>
      </c>
      <c r="C48" s="6" t="s">
        <v>20</v>
      </c>
      <c r="D48" s="6" t="s">
        <v>21</v>
      </c>
      <c r="E48" s="6" t="s">
        <v>35</v>
      </c>
      <c r="F48" s="6" t="s">
        <v>23</v>
      </c>
      <c r="G48" s="6" t="s">
        <v>24</v>
      </c>
      <c r="H48" s="6" t="s">
        <v>25</v>
      </c>
      <c r="I48" s="6" t="s">
        <v>61</v>
      </c>
      <c r="J48" s="38">
        <f t="shared" si="0"/>
        <v>0.01</v>
      </c>
      <c r="K48" s="6">
        <v>6</v>
      </c>
      <c r="L48" s="6" t="s">
        <v>43</v>
      </c>
      <c r="M48" s="38">
        <f t="shared" si="1"/>
        <v>0.625</v>
      </c>
      <c r="N48" s="34">
        <f t="shared" si="2"/>
        <v>6.2500000000000003E-3</v>
      </c>
      <c r="O48" s="6" t="s">
        <v>28</v>
      </c>
      <c r="P48" s="40">
        <f t="shared" si="3"/>
        <v>0</v>
      </c>
      <c r="Q48" s="34">
        <f t="shared" si="4"/>
        <v>0</v>
      </c>
      <c r="R48" s="6" t="s">
        <v>44</v>
      </c>
      <c r="S48" s="6" t="s">
        <v>30</v>
      </c>
      <c r="T48" s="6" t="s">
        <v>31</v>
      </c>
      <c r="U48" s="6" t="s">
        <v>85</v>
      </c>
      <c r="V48" s="6" t="s">
        <v>93</v>
      </c>
      <c r="X48" s="4">
        <v>285092.12599999999</v>
      </c>
      <c r="Y48" s="4">
        <v>621367.52099999995</v>
      </c>
    </row>
    <row r="49" spans="1:25" x14ac:dyDescent="0.3">
      <c r="A49" s="6">
        <v>28</v>
      </c>
      <c r="B49" s="3">
        <v>43920</v>
      </c>
      <c r="C49" s="6" t="s">
        <v>20</v>
      </c>
      <c r="D49" s="6" t="s">
        <v>21</v>
      </c>
      <c r="E49" s="6" t="s">
        <v>35</v>
      </c>
      <c r="F49" s="6" t="s">
        <v>23</v>
      </c>
      <c r="G49" s="6" t="s">
        <v>24</v>
      </c>
      <c r="H49" s="6" t="s">
        <v>25</v>
      </c>
      <c r="I49" s="6" t="s">
        <v>61</v>
      </c>
      <c r="J49" s="38">
        <f t="shared" si="0"/>
        <v>0.01</v>
      </c>
      <c r="K49" s="6">
        <v>6</v>
      </c>
      <c r="L49" s="6" t="s">
        <v>27</v>
      </c>
      <c r="M49" s="38">
        <f t="shared" si="1"/>
        <v>0.375</v>
      </c>
      <c r="N49" s="34">
        <f t="shared" si="2"/>
        <v>3.7499999999999999E-3</v>
      </c>
      <c r="O49" s="6" t="s">
        <v>28</v>
      </c>
      <c r="P49" s="40">
        <f t="shared" si="3"/>
        <v>0</v>
      </c>
      <c r="Q49" s="34">
        <f t="shared" si="4"/>
        <v>0</v>
      </c>
      <c r="R49" s="6" t="s">
        <v>44</v>
      </c>
      <c r="S49" s="6" t="s">
        <v>30</v>
      </c>
      <c r="T49" s="6" t="s">
        <v>31</v>
      </c>
      <c r="U49" s="6" t="s">
        <v>85</v>
      </c>
      <c r="V49" s="6" t="s">
        <v>84</v>
      </c>
      <c r="X49" s="4">
        <v>285083.07799999998</v>
      </c>
      <c r="Y49" s="4">
        <v>621369.86199999996</v>
      </c>
    </row>
    <row r="50" spans="1:25" x14ac:dyDescent="0.3">
      <c r="A50" s="6">
        <v>29</v>
      </c>
      <c r="B50" s="3">
        <v>43920</v>
      </c>
      <c r="C50" s="6" t="s">
        <v>20</v>
      </c>
      <c r="D50" s="6" t="s">
        <v>21</v>
      </c>
      <c r="E50" s="6" t="s">
        <v>22</v>
      </c>
      <c r="F50" s="6" t="s">
        <v>23</v>
      </c>
      <c r="G50" s="6" t="s">
        <v>36</v>
      </c>
      <c r="H50" s="6" t="s">
        <v>37</v>
      </c>
      <c r="I50" s="6" t="s">
        <v>38</v>
      </c>
      <c r="J50" s="38">
        <f t="shared" si="0"/>
        <v>1E-3</v>
      </c>
      <c r="K50" s="6">
        <v>3</v>
      </c>
      <c r="L50" s="6" t="s">
        <v>27</v>
      </c>
      <c r="M50" s="38">
        <f t="shared" si="1"/>
        <v>0.375</v>
      </c>
      <c r="N50" s="34">
        <f t="shared" si="2"/>
        <v>3.7500000000000001E-4</v>
      </c>
      <c r="O50" s="6" t="s">
        <v>27</v>
      </c>
      <c r="P50" s="40">
        <f t="shared" si="3"/>
        <v>0.375</v>
      </c>
      <c r="Q50" s="34">
        <f t="shared" si="4"/>
        <v>3.7500000000000001E-4</v>
      </c>
      <c r="R50" s="6" t="s">
        <v>29</v>
      </c>
      <c r="S50" s="6" t="s">
        <v>30</v>
      </c>
      <c r="T50" s="6" t="s">
        <v>31</v>
      </c>
      <c r="U50" s="6" t="s">
        <v>85</v>
      </c>
      <c r="V50" s="6" t="s">
        <v>94</v>
      </c>
      <c r="W50" s="6" t="s">
        <v>95</v>
      </c>
      <c r="X50" s="4">
        <v>284721.00300000003</v>
      </c>
      <c r="Y50" s="4">
        <v>621431.38899999997</v>
      </c>
    </row>
    <row r="51" spans="1:25" x14ac:dyDescent="0.3">
      <c r="A51" s="6">
        <v>30</v>
      </c>
      <c r="B51" s="3">
        <v>43920</v>
      </c>
      <c r="C51" s="6" t="s">
        <v>20</v>
      </c>
      <c r="D51" s="6" t="s">
        <v>21</v>
      </c>
      <c r="E51" s="6" t="s">
        <v>64</v>
      </c>
      <c r="F51" s="6" t="s">
        <v>23</v>
      </c>
      <c r="G51" s="6" t="s">
        <v>24</v>
      </c>
      <c r="H51" s="6" t="s">
        <v>25</v>
      </c>
      <c r="I51" s="6" t="s">
        <v>61</v>
      </c>
      <c r="J51" s="38">
        <f t="shared" si="0"/>
        <v>0.01</v>
      </c>
      <c r="K51" s="6">
        <v>3</v>
      </c>
      <c r="L51" s="6" t="s">
        <v>43</v>
      </c>
      <c r="M51" s="38">
        <f t="shared" si="1"/>
        <v>0.625</v>
      </c>
      <c r="N51" s="34">
        <f t="shared" si="2"/>
        <v>6.2500000000000003E-3</v>
      </c>
      <c r="O51" s="6" t="s">
        <v>28</v>
      </c>
      <c r="P51" s="40">
        <f t="shared" si="3"/>
        <v>0</v>
      </c>
      <c r="Q51" s="34">
        <f t="shared" si="4"/>
        <v>0</v>
      </c>
      <c r="R51" s="6" t="s">
        <v>29</v>
      </c>
      <c r="S51" s="6" t="s">
        <v>30</v>
      </c>
      <c r="T51" s="6" t="s">
        <v>31</v>
      </c>
      <c r="U51" s="6" t="s">
        <v>85</v>
      </c>
      <c r="V51" s="6" t="s">
        <v>96</v>
      </c>
      <c r="W51" s="6" t="s">
        <v>97</v>
      </c>
      <c r="X51" s="4">
        <v>284665.86499999999</v>
      </c>
      <c r="Y51" s="4">
        <v>621579.30000000005</v>
      </c>
    </row>
    <row r="52" spans="1:25" x14ac:dyDescent="0.3">
      <c r="A52" s="6">
        <v>31</v>
      </c>
      <c r="B52" s="3">
        <v>43920</v>
      </c>
      <c r="C52" s="6" t="s">
        <v>20</v>
      </c>
      <c r="D52" s="6" t="s">
        <v>21</v>
      </c>
      <c r="E52" s="6" t="s">
        <v>22</v>
      </c>
      <c r="F52" s="6" t="s">
        <v>23</v>
      </c>
      <c r="G52" s="6" t="s">
        <v>36</v>
      </c>
      <c r="H52" s="6" t="s">
        <v>37</v>
      </c>
      <c r="I52" s="6" t="s">
        <v>52</v>
      </c>
      <c r="J52" s="38">
        <f t="shared" si="0"/>
        <v>5.0000000000000001E-4</v>
      </c>
      <c r="K52" s="6">
        <v>9</v>
      </c>
      <c r="L52" s="6" t="s">
        <v>27</v>
      </c>
      <c r="M52" s="38">
        <f t="shared" si="1"/>
        <v>0.375</v>
      </c>
      <c r="N52" s="34">
        <f t="shared" si="2"/>
        <v>1.875E-4</v>
      </c>
      <c r="O52" s="6" t="s">
        <v>27</v>
      </c>
      <c r="P52" s="40">
        <f t="shared" si="3"/>
        <v>0.375</v>
      </c>
      <c r="Q52" s="34">
        <f t="shared" si="4"/>
        <v>1.875E-4</v>
      </c>
      <c r="R52" s="6" t="s">
        <v>29</v>
      </c>
      <c r="S52" s="6" t="s">
        <v>30</v>
      </c>
      <c r="T52" s="6" t="s">
        <v>31</v>
      </c>
      <c r="U52" s="6" t="s">
        <v>85</v>
      </c>
      <c r="V52" s="6" t="s">
        <v>98</v>
      </c>
      <c r="X52" s="4">
        <v>284645.24099999998</v>
      </c>
      <c r="Y52" s="4">
        <v>621768.92599999998</v>
      </c>
    </row>
    <row r="53" spans="1:25" x14ac:dyDescent="0.3">
      <c r="A53" s="41">
        <v>32</v>
      </c>
      <c r="B53" s="42">
        <v>43920</v>
      </c>
      <c r="C53" s="41" t="s">
        <v>20</v>
      </c>
      <c r="D53" s="41" t="s">
        <v>21</v>
      </c>
      <c r="E53" s="41" t="s">
        <v>77</v>
      </c>
      <c r="F53" s="41" t="s">
        <v>23</v>
      </c>
      <c r="G53" s="41" t="s">
        <v>24</v>
      </c>
      <c r="H53" s="41" t="s">
        <v>25</v>
      </c>
      <c r="I53" s="41" t="s">
        <v>38</v>
      </c>
      <c r="J53" s="43">
        <f t="shared" si="0"/>
        <v>1E-3</v>
      </c>
      <c r="K53" s="41">
        <v>9</v>
      </c>
      <c r="L53" s="41" t="s">
        <v>99</v>
      </c>
      <c r="M53" s="43">
        <f t="shared" si="1"/>
        <v>0.97499999999999998</v>
      </c>
      <c r="N53" s="44">
        <f t="shared" si="2"/>
        <v>9.7499999999999996E-4</v>
      </c>
      <c r="O53" s="41" t="s">
        <v>28</v>
      </c>
      <c r="P53" s="45">
        <f t="shared" si="3"/>
        <v>0</v>
      </c>
      <c r="Q53" s="44">
        <f t="shared" si="4"/>
        <v>0</v>
      </c>
      <c r="R53" s="41" t="s">
        <v>44</v>
      </c>
      <c r="S53" s="41" t="s">
        <v>30</v>
      </c>
      <c r="T53" s="41" t="s">
        <v>31</v>
      </c>
      <c r="U53" s="41" t="s">
        <v>85</v>
      </c>
      <c r="V53" s="41" t="s">
        <v>100</v>
      </c>
      <c r="W53" s="41" t="s">
        <v>101</v>
      </c>
      <c r="X53" s="46">
        <v>284613.46799999999</v>
      </c>
      <c r="Y53" s="46">
        <v>621733.55900000001</v>
      </c>
    </row>
    <row r="54" spans="1:25" x14ac:dyDescent="0.3">
      <c r="A54" s="5"/>
      <c r="B54" s="13"/>
      <c r="C54" s="5"/>
      <c r="D54" s="5"/>
      <c r="E54" s="5"/>
      <c r="F54" s="5"/>
      <c r="G54" s="5"/>
      <c r="H54" s="5"/>
      <c r="I54" s="5"/>
      <c r="J54" s="52">
        <f>SUM(J22:J53)</f>
        <v>0.28375000000000006</v>
      </c>
      <c r="K54" s="5"/>
      <c r="L54" s="5"/>
      <c r="M54" s="47"/>
      <c r="N54" s="52">
        <f>SUM(N22:N53)</f>
        <v>0.16383749999999997</v>
      </c>
      <c r="O54" s="5"/>
      <c r="P54" s="5"/>
      <c r="Q54" s="52">
        <f>SUM(Q22:Q53)</f>
        <v>2.7049999999999999E-3</v>
      </c>
      <c r="R54" s="5"/>
      <c r="S54" s="5"/>
      <c r="T54" s="5"/>
      <c r="U54" s="5"/>
      <c r="V54" s="5"/>
      <c r="W54" s="5"/>
      <c r="X54" s="32"/>
      <c r="Y54" s="32"/>
    </row>
    <row r="55" spans="1:25" x14ac:dyDescent="0.3">
      <c r="J55" s="54" t="s">
        <v>112</v>
      </c>
      <c r="K55" s="48"/>
      <c r="L55" s="48"/>
      <c r="M55" s="48"/>
      <c r="N55" s="54" t="s">
        <v>114</v>
      </c>
      <c r="O55" s="48"/>
      <c r="P55" s="48"/>
      <c r="Q55" s="54" t="s">
        <v>115</v>
      </c>
    </row>
    <row r="57" spans="1:25" ht="17.25" thickBot="1" x14ac:dyDescent="0.35">
      <c r="M57" s="57" t="s">
        <v>113</v>
      </c>
      <c r="N57" s="58"/>
      <c r="O57" s="58"/>
      <c r="P57" s="58"/>
      <c r="Q57" s="58"/>
    </row>
    <row r="58" spans="1:25" x14ac:dyDescent="0.3">
      <c r="M58" s="59" t="s">
        <v>117</v>
      </c>
      <c r="N58" s="60" t="s">
        <v>4</v>
      </c>
      <c r="O58" s="60" t="s">
        <v>119</v>
      </c>
      <c r="P58" s="60" t="s">
        <v>120</v>
      </c>
      <c r="Q58" s="60" t="s">
        <v>118</v>
      </c>
    </row>
    <row r="59" spans="1:25" x14ac:dyDescent="0.3">
      <c r="M59" s="61">
        <f>COUNTIF($E$22:$E$53,N59)</f>
        <v>1</v>
      </c>
      <c r="N59" s="62" t="s">
        <v>74</v>
      </c>
      <c r="O59" s="63">
        <f>SUMIF($E$22:$E$53,$N59,$N$22:$N$53)</f>
        <v>1.875E-4</v>
      </c>
      <c r="P59" s="63">
        <f>SUMIF($E$22:$E$53,$N59,$Q$22:$Q$53)</f>
        <v>0</v>
      </c>
      <c r="Q59" s="64">
        <f>((O59-P59)/(O59))</f>
        <v>1</v>
      </c>
    </row>
    <row r="60" spans="1:25" x14ac:dyDescent="0.3">
      <c r="M60" s="61">
        <f t="shared" ref="M60:M64" si="5">COUNTIF($E$22:$E$53,N60)</f>
        <v>7</v>
      </c>
      <c r="N60" s="62" t="s">
        <v>46</v>
      </c>
      <c r="O60" s="63">
        <f t="shared" ref="O60:O64" si="6">SUMIF($E$22:$E$53,$N60,$N$22:$N$53)</f>
        <v>1.0763750000000001E-2</v>
      </c>
      <c r="P60" s="63">
        <f t="shared" ref="P60:P64" si="7">SUMIF($E$22:$E$53,$N60,$Q$22:$Q$53)</f>
        <v>3.5500000000000001E-4</v>
      </c>
      <c r="Q60" s="64">
        <f t="shared" ref="Q60:Q65" si="8">((O60-P60)/(O60))</f>
        <v>0.9670189292765069</v>
      </c>
    </row>
    <row r="61" spans="1:25" x14ac:dyDescent="0.3">
      <c r="M61" s="61">
        <f t="shared" si="5"/>
        <v>4</v>
      </c>
      <c r="N61" s="62" t="s">
        <v>77</v>
      </c>
      <c r="O61" s="63">
        <f t="shared" si="6"/>
        <v>2.8500000000000001E-3</v>
      </c>
      <c r="P61" s="63">
        <f t="shared" si="7"/>
        <v>5.0000000000000002E-5</v>
      </c>
      <c r="Q61" s="64">
        <f t="shared" si="8"/>
        <v>0.98245614035087714</v>
      </c>
    </row>
    <row r="62" spans="1:25" x14ac:dyDescent="0.3">
      <c r="M62" s="61">
        <f t="shared" si="5"/>
        <v>5</v>
      </c>
      <c r="N62" s="62" t="s">
        <v>22</v>
      </c>
      <c r="O62" s="63">
        <f t="shared" si="6"/>
        <v>6.9406250000000003E-2</v>
      </c>
      <c r="P62" s="63">
        <f t="shared" si="7"/>
        <v>5.6250000000000007E-4</v>
      </c>
      <c r="Q62" s="64">
        <f t="shared" si="8"/>
        <v>0.99189554254840173</v>
      </c>
    </row>
    <row r="63" spans="1:25" x14ac:dyDescent="0.3">
      <c r="M63" s="61">
        <f t="shared" si="5"/>
        <v>12</v>
      </c>
      <c r="N63" s="62" t="s">
        <v>35</v>
      </c>
      <c r="O63" s="63">
        <f t="shared" si="6"/>
        <v>7.3767500000000014E-2</v>
      </c>
      <c r="P63" s="63">
        <f t="shared" si="7"/>
        <v>1.475E-3</v>
      </c>
      <c r="Q63" s="64">
        <f t="shared" si="8"/>
        <v>0.98000474463686582</v>
      </c>
    </row>
    <row r="64" spans="1:25" x14ac:dyDescent="0.3">
      <c r="M64" s="65">
        <f t="shared" si="5"/>
        <v>3</v>
      </c>
      <c r="N64" s="66" t="s">
        <v>64</v>
      </c>
      <c r="O64" s="67">
        <f t="shared" si="6"/>
        <v>6.8625000000000005E-3</v>
      </c>
      <c r="P64" s="67">
        <f t="shared" si="7"/>
        <v>2.6249999999999998E-4</v>
      </c>
      <c r="Q64" s="68">
        <f t="shared" si="8"/>
        <v>0.96174863387978149</v>
      </c>
    </row>
    <row r="65" spans="13:17" x14ac:dyDescent="0.3">
      <c r="M65" s="69">
        <f>COUNTA(E22:E53)</f>
        <v>32</v>
      </c>
      <c r="N65" s="70" t="s">
        <v>116</v>
      </c>
      <c r="O65" s="71">
        <f>SUM(O59:O64)</f>
        <v>0.16383750000000002</v>
      </c>
      <c r="P65" s="71">
        <f>SUM(P59:P64)</f>
        <v>2.7050000000000004E-3</v>
      </c>
      <c r="Q65" s="72">
        <f t="shared" si="8"/>
        <v>0.98348973830777442</v>
      </c>
    </row>
    <row r="66" spans="13:17" x14ac:dyDescent="0.3">
      <c r="M66" s="12"/>
      <c r="N66" s="12"/>
      <c r="O66" s="12"/>
      <c r="P66" s="12"/>
      <c r="Q66" s="12"/>
    </row>
    <row r="67" spans="13:17" x14ac:dyDescent="0.3">
      <c r="N67" s="12"/>
    </row>
    <row r="68" spans="13:17" x14ac:dyDescent="0.3">
      <c r="N68" s="12"/>
    </row>
    <row r="72" spans="13:17" x14ac:dyDescent="0.3">
      <c r="N72" s="12"/>
    </row>
    <row r="77" spans="13:17" x14ac:dyDescent="0.3">
      <c r="N77" s="12"/>
    </row>
  </sheetData>
  <sortState ref="N60:N91">
    <sortCondition ref="N60:N91"/>
  </sortState>
  <pageMargins left="0.7" right="0.7" top="0.75" bottom="0.75" header="0.3" footer="0.3"/>
  <pageSetup orientation="portrait" r:id="rId1"/>
  <ignoredErrors>
    <ignoredError sqref="L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workbookViewId="0">
      <selection activeCell="H2" sqref="H2:H26"/>
    </sheetView>
  </sheetViews>
  <sheetFormatPr defaultColWidth="40.7109375" defaultRowHeight="15" x14ac:dyDescent="0.25"/>
  <cols>
    <col min="1" max="1" width="10.42578125" style="77" customWidth="1"/>
    <col min="2" max="2" width="10.85546875" style="77" bestFit="1" customWidth="1"/>
    <col min="3" max="3" width="14.140625" style="77" bestFit="1" customWidth="1"/>
    <col min="4" max="4" width="14.140625" style="94" customWidth="1"/>
    <col min="5" max="5" width="10.5703125" style="77" bestFit="1" customWidth="1"/>
    <col min="6" max="6" width="15.5703125" style="77" customWidth="1"/>
    <col min="7" max="7" width="12.140625" style="77" customWidth="1"/>
    <col min="8" max="8" width="14" style="77" customWidth="1"/>
    <col min="9" max="9" width="17.42578125" style="77" customWidth="1"/>
    <col min="10" max="10" width="12.7109375" style="77" customWidth="1"/>
    <col min="11" max="11" width="15.85546875" style="77" customWidth="1"/>
    <col min="12" max="12" width="8.42578125" style="77" bestFit="1" customWidth="1"/>
    <col min="13" max="13" width="18" style="77" bestFit="1" customWidth="1"/>
    <col min="14" max="14" width="10.42578125" style="77" bestFit="1" customWidth="1"/>
    <col min="15" max="15" width="20.7109375" style="77" bestFit="1" customWidth="1"/>
    <col min="16" max="16" width="9.7109375" style="77" bestFit="1" customWidth="1"/>
    <col min="17" max="17" width="10.85546875" style="77" bestFit="1" customWidth="1"/>
    <col min="18" max="18" width="35.5703125" style="77" bestFit="1" customWidth="1"/>
    <col min="19" max="19" width="35.5703125" style="94" customWidth="1"/>
    <col min="20" max="21" width="10.5703125" style="77" bestFit="1" customWidth="1"/>
    <col min="22" max="16384" width="40.7109375" style="77"/>
  </cols>
  <sheetData>
    <row r="1" spans="1:21" ht="15.75" thickBot="1" x14ac:dyDescent="0.3">
      <c r="A1" s="119" t="s">
        <v>245</v>
      </c>
      <c r="B1" s="120" t="s">
        <v>139</v>
      </c>
      <c r="C1" s="121" t="s">
        <v>140</v>
      </c>
      <c r="D1" s="122" t="s">
        <v>141</v>
      </c>
      <c r="E1" s="121" t="s">
        <v>18</v>
      </c>
      <c r="F1" s="121" t="s">
        <v>19</v>
      </c>
      <c r="G1" s="121" t="s">
        <v>142</v>
      </c>
      <c r="H1" s="119" t="s">
        <v>143</v>
      </c>
      <c r="I1" s="119" t="s">
        <v>144</v>
      </c>
      <c r="J1" s="119" t="s">
        <v>145</v>
      </c>
      <c r="K1" s="119" t="s">
        <v>146</v>
      </c>
      <c r="L1" s="76"/>
      <c r="M1" s="76"/>
      <c r="N1" s="76"/>
      <c r="O1" s="76"/>
      <c r="P1" s="76"/>
      <c r="Q1" s="76"/>
      <c r="R1" s="76"/>
      <c r="S1" s="92"/>
      <c r="T1" s="78"/>
      <c r="U1" s="78"/>
    </row>
    <row r="2" spans="1:21" ht="16.5" x14ac:dyDescent="0.3">
      <c r="A2" s="141" t="s">
        <v>247</v>
      </c>
      <c r="B2" s="123" t="s">
        <v>244</v>
      </c>
      <c r="C2" s="124">
        <v>30.453588712799998</v>
      </c>
      <c r="D2" s="124">
        <v>-84.279339712199999</v>
      </c>
      <c r="E2" s="125">
        <v>716256.342297</v>
      </c>
      <c r="F2" s="125">
        <v>373199.151938</v>
      </c>
      <c r="G2" s="123"/>
      <c r="H2" s="123" t="s">
        <v>210</v>
      </c>
      <c r="I2" s="123" t="s">
        <v>177</v>
      </c>
      <c r="J2" s="123" t="s">
        <v>164</v>
      </c>
      <c r="K2" s="123" t="s">
        <v>154</v>
      </c>
      <c r="L2" s="6"/>
      <c r="M2" s="6"/>
      <c r="N2" s="6"/>
      <c r="O2" s="6"/>
      <c r="P2" s="6"/>
      <c r="Q2" s="6"/>
      <c r="R2" s="6"/>
      <c r="S2" s="8"/>
      <c r="T2" s="83"/>
      <c r="U2" s="83"/>
    </row>
    <row r="3" spans="1:21" ht="16.5" x14ac:dyDescent="0.3">
      <c r="A3" s="6" t="s">
        <v>247</v>
      </c>
      <c r="B3" s="3" t="s">
        <v>249</v>
      </c>
      <c r="C3" s="142">
        <v>30.190266918561708</v>
      </c>
      <c r="D3" s="142">
        <v>-83.523640316605807</v>
      </c>
      <c r="E3" s="143">
        <v>716328.2046324719</v>
      </c>
      <c r="F3" s="143">
        <v>373220.13038264704</v>
      </c>
      <c r="G3" s="6"/>
      <c r="H3" s="6" t="s">
        <v>203</v>
      </c>
      <c r="I3" s="6" t="s">
        <v>178</v>
      </c>
      <c r="J3" s="6" t="s">
        <v>167</v>
      </c>
      <c r="K3" s="6" t="s">
        <v>158</v>
      </c>
      <c r="L3" s="6"/>
      <c r="M3" s="6"/>
      <c r="N3" s="6"/>
      <c r="O3" s="6"/>
      <c r="P3" s="6"/>
      <c r="Q3" s="6"/>
      <c r="R3" s="6"/>
      <c r="S3" s="8"/>
      <c r="T3" s="83"/>
      <c r="U3" s="83"/>
    </row>
    <row r="4" spans="1:21" ht="16.5" x14ac:dyDescent="0.3">
      <c r="A4" s="6" t="s">
        <v>247</v>
      </c>
      <c r="B4" s="3" t="s">
        <v>250</v>
      </c>
      <c r="C4" s="142">
        <v>30.162795199813907</v>
      </c>
      <c r="D4" s="142">
        <v>-84.151292496276028</v>
      </c>
      <c r="E4" s="143">
        <v>716318.13442570774</v>
      </c>
      <c r="F4" s="143">
        <v>373263.27805774391</v>
      </c>
      <c r="G4" s="6"/>
      <c r="H4" s="6" t="s">
        <v>208</v>
      </c>
      <c r="I4" s="6" t="s">
        <v>179</v>
      </c>
      <c r="J4" s="6" t="s">
        <v>166</v>
      </c>
      <c r="K4" s="6" t="s">
        <v>160</v>
      </c>
      <c r="L4" s="6"/>
      <c r="M4" s="6"/>
      <c r="N4" s="6"/>
      <c r="O4" s="6"/>
      <c r="P4" s="6"/>
      <c r="Q4" s="6"/>
      <c r="R4" s="6"/>
      <c r="S4" s="8"/>
      <c r="T4" s="83"/>
      <c r="U4" s="83"/>
    </row>
    <row r="5" spans="1:21" ht="16.5" x14ac:dyDescent="0.3">
      <c r="A5" s="6" t="s">
        <v>247</v>
      </c>
      <c r="B5" s="3" t="s">
        <v>251</v>
      </c>
      <c r="C5" s="142">
        <v>30.382097345814863</v>
      </c>
      <c r="D5" s="142">
        <v>-84.261374076609769</v>
      </c>
      <c r="E5" s="143">
        <v>716333.55016936443</v>
      </c>
      <c r="F5" s="143">
        <v>373263.7150495915</v>
      </c>
      <c r="G5" s="6"/>
      <c r="H5" s="6" t="s">
        <v>192</v>
      </c>
      <c r="I5" s="6" t="s">
        <v>179</v>
      </c>
      <c r="J5" s="6" t="s">
        <v>167</v>
      </c>
      <c r="K5" s="6" t="s">
        <v>163</v>
      </c>
      <c r="L5" s="6"/>
      <c r="M5" s="6"/>
      <c r="N5" s="6"/>
      <c r="O5" s="6"/>
      <c r="P5" s="6"/>
      <c r="Q5" s="6"/>
      <c r="R5" s="6"/>
      <c r="S5" s="8"/>
      <c r="T5" s="83"/>
      <c r="U5" s="83"/>
    </row>
    <row r="6" spans="1:21" ht="16.5" x14ac:dyDescent="0.3">
      <c r="A6" s="6" t="s">
        <v>247</v>
      </c>
      <c r="B6" s="3" t="s">
        <v>252</v>
      </c>
      <c r="C6" s="142">
        <v>30.475616185389391</v>
      </c>
      <c r="D6" s="142">
        <v>-84.923672843857815</v>
      </c>
      <c r="E6" s="143">
        <v>716275.60969387146</v>
      </c>
      <c r="F6" s="143">
        <v>373275.94352771819</v>
      </c>
      <c r="G6" s="6"/>
      <c r="H6" s="6" t="s">
        <v>208</v>
      </c>
      <c r="I6" s="6" t="s">
        <v>178</v>
      </c>
      <c r="J6" s="6" t="s">
        <v>168</v>
      </c>
      <c r="K6" s="6" t="s">
        <v>163</v>
      </c>
      <c r="L6" s="6"/>
      <c r="M6" s="6"/>
      <c r="N6" s="6"/>
      <c r="O6" s="6"/>
      <c r="P6" s="6"/>
      <c r="Q6" s="6"/>
      <c r="R6" s="6"/>
      <c r="S6" s="8"/>
      <c r="T6" s="83"/>
      <c r="U6" s="83"/>
    </row>
    <row r="7" spans="1:21" ht="16.5" x14ac:dyDescent="0.3">
      <c r="A7" s="6" t="s">
        <v>247</v>
      </c>
      <c r="B7" s="3" t="s">
        <v>253</v>
      </c>
      <c r="C7" s="142">
        <v>29.838038795292185</v>
      </c>
      <c r="D7" s="142">
        <v>-84.665305286334942</v>
      </c>
      <c r="E7" s="143">
        <v>716330.49673807668</v>
      </c>
      <c r="F7" s="143">
        <v>373226.60167789756</v>
      </c>
      <c r="G7" s="6"/>
      <c r="H7" s="6" t="s">
        <v>192</v>
      </c>
      <c r="I7" s="6" t="s">
        <v>179</v>
      </c>
      <c r="J7" s="6" t="s">
        <v>169</v>
      </c>
      <c r="K7" s="6" t="s">
        <v>160</v>
      </c>
      <c r="L7" s="6"/>
      <c r="M7" s="6"/>
      <c r="N7" s="6"/>
      <c r="O7" s="6"/>
      <c r="P7" s="6"/>
      <c r="Q7" s="6"/>
      <c r="R7" s="6"/>
      <c r="S7" s="8"/>
      <c r="T7" s="83"/>
      <c r="U7" s="83"/>
    </row>
    <row r="8" spans="1:21" ht="16.5" x14ac:dyDescent="0.3">
      <c r="A8" s="6" t="s">
        <v>247</v>
      </c>
      <c r="B8" s="3" t="s">
        <v>254</v>
      </c>
      <c r="C8" s="142">
        <v>30.822179369729636</v>
      </c>
      <c r="D8" s="142">
        <v>-83.825357155091396</v>
      </c>
      <c r="E8" s="143">
        <v>716294.37072313472</v>
      </c>
      <c r="F8" s="143">
        <v>373241.91222422605</v>
      </c>
      <c r="G8" s="6"/>
      <c r="H8" s="6" t="s">
        <v>203</v>
      </c>
      <c r="I8" s="6" t="s">
        <v>178</v>
      </c>
      <c r="J8" s="6" t="s">
        <v>167</v>
      </c>
      <c r="K8" s="6" t="s">
        <v>162</v>
      </c>
      <c r="L8" s="6"/>
      <c r="M8" s="6"/>
      <c r="N8" s="6"/>
      <c r="O8" s="6"/>
      <c r="P8" s="6"/>
      <c r="Q8" s="6"/>
      <c r="R8" s="6"/>
      <c r="S8" s="8"/>
      <c r="T8" s="83"/>
      <c r="U8" s="83"/>
    </row>
    <row r="9" spans="1:21" ht="16.5" x14ac:dyDescent="0.3">
      <c r="A9" s="6" t="s">
        <v>247</v>
      </c>
      <c r="B9" s="3" t="s">
        <v>255</v>
      </c>
      <c r="C9" s="142">
        <v>30.299186204359845</v>
      </c>
      <c r="D9" s="142">
        <v>-83.776512078532534</v>
      </c>
      <c r="E9" s="143">
        <v>716342.42524838692</v>
      </c>
      <c r="F9" s="143">
        <v>373275.03130768583</v>
      </c>
      <c r="G9" s="6"/>
      <c r="H9" s="6" t="s">
        <v>208</v>
      </c>
      <c r="I9" s="6" t="s">
        <v>178</v>
      </c>
      <c r="J9" s="6" t="s">
        <v>167</v>
      </c>
      <c r="K9" s="6" t="s">
        <v>163</v>
      </c>
      <c r="L9" s="6"/>
      <c r="M9" s="6"/>
      <c r="N9" s="6"/>
      <c r="O9" s="6"/>
      <c r="P9" s="6"/>
      <c r="Q9" s="6"/>
      <c r="R9" s="6"/>
      <c r="S9" s="8"/>
      <c r="T9" s="83"/>
      <c r="U9" s="83"/>
    </row>
    <row r="10" spans="1:21" ht="16.5" x14ac:dyDescent="0.3">
      <c r="A10" s="6" t="s">
        <v>247</v>
      </c>
      <c r="B10" s="3" t="s">
        <v>256</v>
      </c>
      <c r="C10" s="142">
        <v>30.458842852215188</v>
      </c>
      <c r="D10" s="142">
        <v>-84.009784746325934</v>
      </c>
      <c r="E10" s="143">
        <v>716303.3147160298</v>
      </c>
      <c r="F10" s="143">
        <v>373236.32066606119</v>
      </c>
      <c r="G10" s="6"/>
      <c r="H10" s="6" t="s">
        <v>203</v>
      </c>
      <c r="I10" s="6" t="s">
        <v>176</v>
      </c>
      <c r="J10" s="6" t="s">
        <v>168</v>
      </c>
      <c r="K10" s="6" t="s">
        <v>162</v>
      </c>
      <c r="L10" s="6"/>
      <c r="M10" s="6"/>
      <c r="N10" s="6"/>
      <c r="O10" s="6"/>
      <c r="P10" s="6"/>
      <c r="Q10" s="6"/>
      <c r="R10" s="6"/>
      <c r="S10" s="8"/>
      <c r="T10" s="83"/>
      <c r="U10" s="83"/>
    </row>
    <row r="11" spans="1:21" ht="16.5" x14ac:dyDescent="0.3">
      <c r="A11" s="6" t="s">
        <v>247</v>
      </c>
      <c r="B11" s="3" t="s">
        <v>257</v>
      </c>
      <c r="C11" s="142">
        <v>30.695969511955777</v>
      </c>
      <c r="D11" s="142">
        <v>-84.418798776533862</v>
      </c>
      <c r="E11" s="143">
        <v>716272.52497731906</v>
      </c>
      <c r="F11" s="143">
        <v>373243.60940816457</v>
      </c>
      <c r="G11" s="6"/>
      <c r="H11" s="6" t="s">
        <v>192</v>
      </c>
      <c r="I11" s="6" t="s">
        <v>178</v>
      </c>
      <c r="J11" s="6" t="s">
        <v>166</v>
      </c>
      <c r="K11" s="6" t="s">
        <v>161</v>
      </c>
      <c r="L11" s="6"/>
      <c r="M11" s="6"/>
      <c r="N11" s="6"/>
      <c r="O11" s="6"/>
      <c r="P11" s="6"/>
      <c r="Q11" s="6"/>
      <c r="R11" s="6"/>
      <c r="S11" s="8"/>
      <c r="T11" s="83"/>
      <c r="U11" s="83"/>
    </row>
    <row r="12" spans="1:21" ht="16.5" x14ac:dyDescent="0.3">
      <c r="A12" s="6" t="s">
        <v>247</v>
      </c>
      <c r="B12" s="3" t="s">
        <v>258</v>
      </c>
      <c r="C12" s="142">
        <v>30.745598913982725</v>
      </c>
      <c r="D12" s="142">
        <v>-84.041773618780724</v>
      </c>
      <c r="E12" s="143">
        <v>716272.59985552332</v>
      </c>
      <c r="F12" s="143">
        <v>373257.52477563167</v>
      </c>
      <c r="G12" s="6"/>
      <c r="H12" s="6" t="s">
        <v>192</v>
      </c>
      <c r="I12" s="6" t="s">
        <v>177</v>
      </c>
      <c r="J12" s="6" t="s">
        <v>167</v>
      </c>
      <c r="K12" s="6" t="s">
        <v>162</v>
      </c>
      <c r="L12" s="6"/>
      <c r="M12" s="6"/>
      <c r="N12" s="6"/>
      <c r="O12" s="6"/>
      <c r="P12" s="6"/>
      <c r="Q12" s="6"/>
      <c r="R12" s="6"/>
      <c r="S12" s="8"/>
      <c r="T12" s="83"/>
      <c r="U12" s="83"/>
    </row>
    <row r="13" spans="1:21" ht="16.5" x14ac:dyDescent="0.3">
      <c r="A13" s="6" t="s">
        <v>247</v>
      </c>
      <c r="B13" s="3" t="s">
        <v>259</v>
      </c>
      <c r="C13" s="142">
        <v>29.746543065443269</v>
      </c>
      <c r="D13" s="142">
        <v>-84.677588988945686</v>
      </c>
      <c r="E13" s="143">
        <v>716292.83928627486</v>
      </c>
      <c r="F13" s="143">
        <v>373201.03135506168</v>
      </c>
      <c r="G13" s="6"/>
      <c r="H13" s="6" t="s">
        <v>203</v>
      </c>
      <c r="I13" s="6" t="s">
        <v>176</v>
      </c>
      <c r="J13" s="6" t="s">
        <v>170</v>
      </c>
      <c r="K13" s="6" t="s">
        <v>161</v>
      </c>
      <c r="L13" s="6"/>
      <c r="M13" s="6"/>
      <c r="N13" s="6"/>
      <c r="O13" s="6"/>
      <c r="P13" s="6"/>
      <c r="Q13" s="6"/>
      <c r="R13" s="6"/>
      <c r="S13" s="8"/>
      <c r="T13" s="83"/>
      <c r="U13" s="83"/>
    </row>
    <row r="14" spans="1:21" ht="16.5" x14ac:dyDescent="0.3">
      <c r="A14" s="6" t="s">
        <v>247</v>
      </c>
      <c r="B14" s="3" t="s">
        <v>260</v>
      </c>
      <c r="C14" s="142">
        <v>30.353591387617961</v>
      </c>
      <c r="D14" s="142">
        <v>-83.736853019103435</v>
      </c>
      <c r="E14" s="143">
        <v>716289.72551347385</v>
      </c>
      <c r="F14" s="143">
        <v>373282.31059597328</v>
      </c>
      <c r="G14" s="6"/>
      <c r="H14" s="6" t="s">
        <v>194</v>
      </c>
      <c r="I14" s="6" t="s">
        <v>179</v>
      </c>
      <c r="J14" s="6" t="s">
        <v>166</v>
      </c>
      <c r="K14" s="6" t="s">
        <v>162</v>
      </c>
      <c r="L14" s="6"/>
      <c r="M14" s="6"/>
      <c r="N14" s="6"/>
      <c r="O14" s="6"/>
      <c r="P14" s="6"/>
      <c r="Q14" s="6"/>
      <c r="R14" s="6"/>
      <c r="S14" s="8"/>
      <c r="T14" s="83"/>
      <c r="U14" s="83"/>
    </row>
    <row r="15" spans="1:21" ht="16.5" x14ac:dyDescent="0.3">
      <c r="A15" s="6" t="s">
        <v>247</v>
      </c>
      <c r="B15" s="3" t="s">
        <v>261</v>
      </c>
      <c r="C15" s="142">
        <v>30.703262610199186</v>
      </c>
      <c r="D15" s="142">
        <v>-84.188489496109185</v>
      </c>
      <c r="E15" s="143">
        <v>716321.01113448117</v>
      </c>
      <c r="F15" s="143">
        <v>373262.79675016791</v>
      </c>
      <c r="G15" s="6"/>
      <c r="H15" s="6" t="s">
        <v>192</v>
      </c>
      <c r="I15" s="6" t="s">
        <v>179</v>
      </c>
      <c r="J15" s="6" t="s">
        <v>169</v>
      </c>
      <c r="K15" s="6" t="s">
        <v>160</v>
      </c>
      <c r="L15" s="6"/>
      <c r="M15" s="6"/>
      <c r="N15" s="6"/>
      <c r="O15" s="6"/>
      <c r="P15" s="6"/>
      <c r="Q15" s="6"/>
      <c r="R15" s="6"/>
      <c r="S15" s="8"/>
      <c r="T15" s="83"/>
      <c r="U15" s="83"/>
    </row>
    <row r="16" spans="1:21" ht="16.5" x14ac:dyDescent="0.3">
      <c r="A16" s="6" t="s">
        <v>247</v>
      </c>
      <c r="B16" s="3" t="s">
        <v>262</v>
      </c>
      <c r="C16" s="142">
        <v>30.701004180932237</v>
      </c>
      <c r="D16" s="142">
        <v>-83.754333048198674</v>
      </c>
      <c r="E16" s="143">
        <v>716343.89790909679</v>
      </c>
      <c r="F16" s="143">
        <v>373249.52575775079</v>
      </c>
      <c r="G16" s="6"/>
      <c r="H16" s="6" t="s">
        <v>203</v>
      </c>
      <c r="I16" s="6" t="s">
        <v>178</v>
      </c>
      <c r="J16" s="6" t="s">
        <v>167</v>
      </c>
      <c r="K16" s="6" t="s">
        <v>162</v>
      </c>
      <c r="L16" s="6"/>
      <c r="M16" s="6"/>
      <c r="N16" s="6"/>
      <c r="O16" s="6"/>
      <c r="P16" s="6"/>
      <c r="Q16" s="6"/>
      <c r="R16" s="6"/>
      <c r="S16" s="8"/>
      <c r="T16" s="83"/>
      <c r="U16" s="83"/>
    </row>
    <row r="17" spans="1:21" ht="16.5" x14ac:dyDescent="0.3">
      <c r="A17" s="6" t="s">
        <v>247</v>
      </c>
      <c r="B17" s="3" t="s">
        <v>263</v>
      </c>
      <c r="C17" s="142">
        <v>30.724320442934896</v>
      </c>
      <c r="D17" s="142">
        <v>-84.012631125080304</v>
      </c>
      <c r="E17" s="143">
        <v>716312.17565354181</v>
      </c>
      <c r="F17" s="143">
        <v>373224.04186563543</v>
      </c>
      <c r="G17" s="6"/>
      <c r="H17" s="6" t="s">
        <v>200</v>
      </c>
      <c r="I17" s="6" t="s">
        <v>177</v>
      </c>
      <c r="J17" s="6" t="s">
        <v>167</v>
      </c>
      <c r="K17" s="6" t="s">
        <v>160</v>
      </c>
      <c r="L17" s="6"/>
      <c r="M17" s="6"/>
      <c r="N17" s="6"/>
      <c r="O17" s="6"/>
      <c r="P17" s="6"/>
      <c r="Q17" s="6"/>
      <c r="R17" s="6"/>
      <c r="S17" s="8"/>
      <c r="T17" s="83"/>
      <c r="U17" s="83"/>
    </row>
    <row r="18" spans="1:21" ht="16.5" x14ac:dyDescent="0.3">
      <c r="A18" s="6" t="s">
        <v>247</v>
      </c>
      <c r="B18" s="3" t="s">
        <v>264</v>
      </c>
      <c r="C18" s="142">
        <v>30.55757945299365</v>
      </c>
      <c r="D18" s="142">
        <v>-84.382815651686641</v>
      </c>
      <c r="E18" s="143">
        <v>716297.02389865753</v>
      </c>
      <c r="F18" s="143">
        <v>373246.32919843064</v>
      </c>
      <c r="G18" s="6"/>
      <c r="H18" s="6" t="s">
        <v>203</v>
      </c>
      <c r="I18" s="6" t="s">
        <v>174</v>
      </c>
      <c r="J18" s="6" t="s">
        <v>167</v>
      </c>
      <c r="K18" s="6" t="s">
        <v>161</v>
      </c>
      <c r="L18" s="6"/>
      <c r="M18" s="6"/>
      <c r="N18" s="6"/>
      <c r="O18" s="6"/>
      <c r="P18" s="6"/>
      <c r="Q18" s="6"/>
      <c r="R18" s="6"/>
      <c r="S18" s="8"/>
      <c r="T18" s="83"/>
      <c r="U18" s="83"/>
    </row>
    <row r="19" spans="1:21" ht="16.5" x14ac:dyDescent="0.3">
      <c r="A19" s="6" t="s">
        <v>247</v>
      </c>
      <c r="B19" s="3" t="s">
        <v>265</v>
      </c>
      <c r="C19" s="142">
        <v>30.527468003268865</v>
      </c>
      <c r="D19" s="142">
        <v>-84.681005613662961</v>
      </c>
      <c r="E19" s="143">
        <v>716288.21559274429</v>
      </c>
      <c r="F19" s="143">
        <v>373268.0632650081</v>
      </c>
      <c r="G19" s="6"/>
      <c r="H19" s="6" t="s">
        <v>192</v>
      </c>
      <c r="I19" s="6" t="s">
        <v>179</v>
      </c>
      <c r="J19" s="6" t="s">
        <v>166</v>
      </c>
      <c r="K19" s="6" t="s">
        <v>163</v>
      </c>
      <c r="L19" s="6"/>
      <c r="M19" s="6"/>
      <c r="N19" s="6"/>
      <c r="O19" s="6"/>
      <c r="P19" s="6"/>
      <c r="Q19" s="6"/>
      <c r="R19" s="6"/>
      <c r="S19" s="8"/>
      <c r="T19" s="83"/>
      <c r="U19" s="83"/>
    </row>
    <row r="20" spans="1:21" ht="16.5" x14ac:dyDescent="0.3">
      <c r="A20" s="6" t="s">
        <v>247</v>
      </c>
      <c r="B20" s="3" t="s">
        <v>266</v>
      </c>
      <c r="C20" s="142">
        <v>30.542301529003481</v>
      </c>
      <c r="D20" s="142">
        <v>-84.236848511884205</v>
      </c>
      <c r="E20" s="143">
        <v>716279.40277910244</v>
      </c>
      <c r="F20" s="143">
        <v>373270.01157050038</v>
      </c>
      <c r="G20" s="6"/>
      <c r="H20" s="6" t="s">
        <v>192</v>
      </c>
      <c r="I20" s="6" t="s">
        <v>175</v>
      </c>
      <c r="J20" s="6" t="s">
        <v>168</v>
      </c>
      <c r="K20" s="6" t="s">
        <v>161</v>
      </c>
      <c r="L20" s="6"/>
      <c r="M20" s="6"/>
      <c r="N20" s="6"/>
      <c r="O20" s="6"/>
      <c r="P20" s="6"/>
      <c r="Q20" s="6"/>
      <c r="R20" s="6"/>
      <c r="S20" s="8"/>
      <c r="T20" s="83"/>
      <c r="U20" s="83"/>
    </row>
    <row r="21" spans="1:21" ht="16.5" x14ac:dyDescent="0.3">
      <c r="A21" s="6" t="s">
        <v>247</v>
      </c>
      <c r="B21" s="3" t="s">
        <v>267</v>
      </c>
      <c r="C21" s="142">
        <v>30.423617964373165</v>
      </c>
      <c r="D21" s="142">
        <v>-84.527470865909237</v>
      </c>
      <c r="E21" s="143">
        <v>716321.11422890716</v>
      </c>
      <c r="F21" s="143">
        <v>373231.53937120351</v>
      </c>
      <c r="G21" s="6"/>
      <c r="H21" s="6" t="s">
        <v>203</v>
      </c>
      <c r="I21" s="6" t="s">
        <v>179</v>
      </c>
      <c r="J21" s="6" t="s">
        <v>167</v>
      </c>
      <c r="K21" s="6" t="s">
        <v>158</v>
      </c>
      <c r="L21" s="6"/>
      <c r="M21" s="6"/>
      <c r="N21" s="6"/>
      <c r="O21" s="6"/>
      <c r="P21" s="6"/>
      <c r="Q21" s="6"/>
      <c r="R21" s="6"/>
      <c r="S21" s="8"/>
      <c r="T21" s="83"/>
      <c r="U21" s="83"/>
    </row>
    <row r="22" spans="1:21" ht="16.5" x14ac:dyDescent="0.3">
      <c r="A22" s="6" t="s">
        <v>247</v>
      </c>
      <c r="B22" s="3" t="s">
        <v>268</v>
      </c>
      <c r="C22" s="142">
        <v>30.111039548451604</v>
      </c>
      <c r="D22" s="142">
        <v>-84.668136802743874</v>
      </c>
      <c r="E22" s="143">
        <v>716279.7729890754</v>
      </c>
      <c r="F22" s="143">
        <v>373214.04125466204</v>
      </c>
      <c r="G22" s="6"/>
      <c r="H22" s="6" t="s">
        <v>192</v>
      </c>
      <c r="I22" s="6" t="s">
        <v>178</v>
      </c>
      <c r="J22" s="6" t="s">
        <v>166</v>
      </c>
      <c r="K22" s="6" t="s">
        <v>162</v>
      </c>
      <c r="L22" s="6"/>
      <c r="M22" s="6"/>
      <c r="N22" s="6"/>
      <c r="O22" s="6"/>
      <c r="P22" s="6"/>
      <c r="Q22" s="6"/>
      <c r="R22" s="6"/>
      <c r="S22" s="8"/>
      <c r="T22" s="83"/>
      <c r="U22" s="83"/>
    </row>
    <row r="23" spans="1:21" ht="16.5" x14ac:dyDescent="0.3">
      <c r="A23" s="6" t="s">
        <v>247</v>
      </c>
      <c r="B23" s="3" t="s">
        <v>269</v>
      </c>
      <c r="C23" s="142">
        <v>29.904844255143939</v>
      </c>
      <c r="D23" s="142">
        <v>-84.806588955101532</v>
      </c>
      <c r="E23" s="143">
        <v>716316.45322671195</v>
      </c>
      <c r="F23" s="143">
        <v>373220.15986977448</v>
      </c>
      <c r="G23" s="6"/>
      <c r="H23" s="6" t="s">
        <v>192</v>
      </c>
      <c r="I23" s="6" t="s">
        <v>179</v>
      </c>
      <c r="J23" s="6" t="s">
        <v>169</v>
      </c>
      <c r="K23" s="6" t="s">
        <v>162</v>
      </c>
      <c r="L23" s="6"/>
      <c r="M23" s="6"/>
      <c r="N23" s="6"/>
      <c r="O23" s="6"/>
      <c r="P23" s="6"/>
      <c r="Q23" s="6"/>
      <c r="R23" s="6"/>
      <c r="S23" s="8"/>
      <c r="T23" s="83"/>
      <c r="U23" s="83"/>
    </row>
    <row r="24" spans="1:21" ht="16.5" x14ac:dyDescent="0.3">
      <c r="A24" s="6" t="s">
        <v>247</v>
      </c>
      <c r="B24" s="3" t="s">
        <v>270</v>
      </c>
      <c r="C24" s="142">
        <v>29.890643404128713</v>
      </c>
      <c r="D24" s="142">
        <v>-83.729250520559432</v>
      </c>
      <c r="E24" s="143">
        <v>716321.6376072343</v>
      </c>
      <c r="F24" s="143">
        <v>373223.53054213896</v>
      </c>
      <c r="G24" s="6"/>
      <c r="H24" s="6" t="s">
        <v>192</v>
      </c>
      <c r="I24" s="6" t="s">
        <v>178</v>
      </c>
      <c r="J24" s="6" t="s">
        <v>168</v>
      </c>
      <c r="K24" s="6" t="s">
        <v>162</v>
      </c>
      <c r="L24" s="6"/>
      <c r="M24" s="6"/>
      <c r="N24" s="6"/>
      <c r="O24" s="6"/>
      <c r="P24" s="6"/>
      <c r="Q24" s="6"/>
      <c r="R24" s="6"/>
      <c r="S24" s="8"/>
      <c r="T24" s="83"/>
      <c r="U24" s="83"/>
    </row>
    <row r="25" spans="1:21" ht="16.5" x14ac:dyDescent="0.3">
      <c r="A25" s="6" t="s">
        <v>247</v>
      </c>
      <c r="B25" s="3" t="s">
        <v>271</v>
      </c>
      <c r="C25" s="142">
        <v>30.468484116831036</v>
      </c>
      <c r="D25" s="142">
        <v>-84.145093635664367</v>
      </c>
      <c r="E25" s="143">
        <v>716311.63133897446</v>
      </c>
      <c r="F25" s="143">
        <v>373201.39362781134</v>
      </c>
      <c r="G25" s="6"/>
      <c r="H25" s="6" t="s">
        <v>192</v>
      </c>
      <c r="I25" s="6" t="s">
        <v>179</v>
      </c>
      <c r="J25" s="6" t="s">
        <v>164</v>
      </c>
      <c r="K25" s="6" t="s">
        <v>163</v>
      </c>
      <c r="L25" s="6"/>
      <c r="M25" s="6"/>
      <c r="N25" s="6"/>
      <c r="O25" s="6"/>
      <c r="P25" s="6"/>
      <c r="Q25" s="6"/>
      <c r="R25" s="6"/>
      <c r="S25" s="8"/>
      <c r="T25" s="83"/>
      <c r="U25" s="83"/>
    </row>
    <row r="26" spans="1:21" ht="16.5" x14ac:dyDescent="0.3">
      <c r="A26" s="6" t="s">
        <v>247</v>
      </c>
      <c r="B26" s="3" t="s">
        <v>272</v>
      </c>
      <c r="C26" s="142">
        <v>29.716527391932615</v>
      </c>
      <c r="D26" s="142">
        <v>-83.938133201068538</v>
      </c>
      <c r="E26" s="143">
        <v>716276.31559653941</v>
      </c>
      <c r="F26" s="143">
        <v>373288.07551343268</v>
      </c>
      <c r="G26" s="6" t="s">
        <v>273</v>
      </c>
      <c r="H26" s="6" t="s">
        <v>273</v>
      </c>
      <c r="I26" s="6" t="s">
        <v>179</v>
      </c>
      <c r="J26" s="6" t="s">
        <v>170</v>
      </c>
      <c r="K26" s="6" t="s">
        <v>162</v>
      </c>
      <c r="L26" s="6"/>
      <c r="M26" s="6"/>
      <c r="N26" s="6"/>
      <c r="O26" s="6"/>
      <c r="P26" s="6"/>
      <c r="Q26" s="6"/>
      <c r="R26" s="6"/>
      <c r="S26" s="8"/>
      <c r="T26" s="83"/>
      <c r="U26" s="83"/>
    </row>
    <row r="27" spans="1:21" ht="16.5" x14ac:dyDescent="0.3">
      <c r="A27" s="6"/>
      <c r="B27" s="3"/>
      <c r="C27" s="142"/>
      <c r="D27" s="142"/>
      <c r="E27" s="143"/>
      <c r="F27" s="143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8"/>
      <c r="T27" s="83"/>
      <c r="U27" s="83"/>
    </row>
    <row r="28" spans="1:21" ht="16.5" x14ac:dyDescent="0.3">
      <c r="A28" s="6"/>
      <c r="B28" s="3"/>
      <c r="C28" s="142"/>
      <c r="D28" s="142"/>
      <c r="E28" s="143"/>
      <c r="F28" s="143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8"/>
      <c r="T28" s="83"/>
      <c r="U28" s="83"/>
    </row>
    <row r="29" spans="1:21" ht="16.5" x14ac:dyDescent="0.3">
      <c r="A29" s="6"/>
      <c r="B29" s="3"/>
      <c r="C29" s="142"/>
      <c r="D29" s="142"/>
      <c r="E29" s="143"/>
      <c r="F29" s="143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8"/>
      <c r="T29" s="83"/>
      <c r="U29" s="83"/>
    </row>
    <row r="30" spans="1:21" ht="16.5" x14ac:dyDescent="0.3">
      <c r="A30" s="6"/>
      <c r="B30" s="3"/>
      <c r="C30" s="142"/>
      <c r="D30" s="142"/>
      <c r="E30" s="143"/>
      <c r="F30" s="143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8"/>
      <c r="T30" s="83"/>
      <c r="U30" s="83"/>
    </row>
    <row r="31" spans="1:21" ht="16.5" x14ac:dyDescent="0.3">
      <c r="A31" s="6"/>
      <c r="B31" s="3"/>
      <c r="C31" s="142"/>
      <c r="D31" s="142"/>
      <c r="E31" s="143"/>
      <c r="F31" s="143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8"/>
      <c r="T31" s="83"/>
      <c r="U31" s="83"/>
    </row>
    <row r="32" spans="1:21" ht="16.5" x14ac:dyDescent="0.3">
      <c r="A32" s="6"/>
      <c r="B32" s="3"/>
      <c r="C32" s="142"/>
      <c r="D32" s="142"/>
      <c r="E32" s="143"/>
      <c r="F32" s="143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8"/>
      <c r="T32" s="83"/>
      <c r="U32" s="83"/>
    </row>
    <row r="33" spans="1:21" ht="16.5" x14ac:dyDescent="0.3">
      <c r="A33" s="6"/>
      <c r="B33" s="3"/>
      <c r="C33" s="142"/>
      <c r="D33" s="142"/>
      <c r="E33" s="143"/>
      <c r="F33" s="143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8"/>
      <c r="T33" s="83"/>
      <c r="U33" s="83"/>
    </row>
    <row r="34" spans="1:21" ht="16.5" x14ac:dyDescent="0.3">
      <c r="A34" s="6"/>
      <c r="B34" s="3"/>
      <c r="C34" s="142"/>
      <c r="D34" s="142"/>
      <c r="E34" s="143"/>
      <c r="F34" s="143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8"/>
      <c r="T34" s="83"/>
      <c r="U34" s="83"/>
    </row>
    <row r="35" spans="1:21" ht="16.5" x14ac:dyDescent="0.3">
      <c r="A35" s="6"/>
      <c r="B35" s="3"/>
      <c r="C35" s="142"/>
      <c r="D35" s="142"/>
      <c r="E35" s="143"/>
      <c r="F35" s="143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8"/>
      <c r="T35" s="83"/>
      <c r="U35" s="83"/>
    </row>
    <row r="36" spans="1:21" ht="16.5" x14ac:dyDescent="0.3">
      <c r="A36" s="6"/>
      <c r="B36" s="3"/>
      <c r="C36" s="142"/>
      <c r="D36" s="142"/>
      <c r="E36" s="143"/>
      <c r="F36" s="143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8"/>
      <c r="T36" s="83"/>
      <c r="U36" s="83"/>
    </row>
    <row r="37" spans="1:21" ht="16.5" x14ac:dyDescent="0.3">
      <c r="A37" s="6"/>
      <c r="B37" s="3"/>
      <c r="C37" s="142"/>
      <c r="D37" s="142"/>
      <c r="E37" s="143"/>
      <c r="F37" s="143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8"/>
      <c r="T37" s="83"/>
      <c r="U37" s="83"/>
    </row>
    <row r="38" spans="1:21" ht="16.5" x14ac:dyDescent="0.3">
      <c r="A38" s="6"/>
      <c r="B38" s="3"/>
      <c r="C38" s="142"/>
      <c r="D38" s="142"/>
      <c r="E38" s="143"/>
      <c r="F38" s="143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8"/>
      <c r="T38" s="83"/>
      <c r="U38" s="83"/>
    </row>
    <row r="39" spans="1:21" ht="16.5" x14ac:dyDescent="0.3">
      <c r="A39" s="6"/>
      <c r="B39" s="3"/>
      <c r="C39" s="142"/>
      <c r="D39" s="142"/>
      <c r="E39" s="143"/>
      <c r="F39" s="143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8"/>
      <c r="T39" s="83"/>
      <c r="U39" s="83"/>
    </row>
    <row r="40" spans="1:21" ht="16.5" x14ac:dyDescent="0.3">
      <c r="A40" s="6"/>
      <c r="B40" s="3"/>
      <c r="C40" s="142"/>
      <c r="D40" s="142"/>
      <c r="E40" s="143"/>
      <c r="F40" s="143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8"/>
      <c r="T40" s="83"/>
      <c r="U40" s="83"/>
    </row>
    <row r="41" spans="1:21" ht="16.5" x14ac:dyDescent="0.3">
      <c r="A41" s="6"/>
      <c r="B41" s="3"/>
      <c r="C41" s="142"/>
      <c r="D41" s="142"/>
      <c r="E41" s="143"/>
      <c r="F41" s="143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8"/>
      <c r="T41" s="83"/>
      <c r="U41" s="83"/>
    </row>
    <row r="42" spans="1:21" ht="16.5" x14ac:dyDescent="0.3">
      <c r="A42" s="6"/>
      <c r="B42" s="3"/>
      <c r="C42" s="142"/>
      <c r="D42" s="142"/>
      <c r="E42" s="143"/>
      <c r="F42" s="143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8"/>
      <c r="T42" s="83"/>
      <c r="U42" s="83"/>
    </row>
    <row r="43" spans="1:21" ht="16.5" x14ac:dyDescent="0.3">
      <c r="A43" s="6"/>
      <c r="B43" s="3"/>
      <c r="C43" s="142"/>
      <c r="D43" s="142"/>
      <c r="E43" s="143"/>
      <c r="F43" s="143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8"/>
      <c r="T43" s="83"/>
      <c r="U43" s="83"/>
    </row>
    <row r="44" spans="1:21" ht="16.5" x14ac:dyDescent="0.3">
      <c r="A44" s="6"/>
      <c r="B44" s="3"/>
      <c r="C44" s="142"/>
      <c r="D44" s="142"/>
      <c r="E44" s="143"/>
      <c r="F44" s="143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"/>
      <c r="T44" s="83"/>
      <c r="U44" s="83"/>
    </row>
    <row r="45" spans="1:21" ht="16.5" x14ac:dyDescent="0.3">
      <c r="A45" s="6"/>
      <c r="B45" s="3"/>
      <c r="C45" s="142"/>
      <c r="D45" s="142"/>
      <c r="E45" s="143"/>
      <c r="F45" s="143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"/>
      <c r="T45" s="83"/>
      <c r="U45" s="83"/>
    </row>
    <row r="46" spans="1:21" ht="16.5" x14ac:dyDescent="0.3">
      <c r="A46" s="6"/>
      <c r="B46" s="3"/>
      <c r="C46" s="142"/>
      <c r="D46" s="142"/>
      <c r="E46" s="143"/>
      <c r="F46" s="143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8"/>
      <c r="T46" s="83"/>
      <c r="U46" s="83"/>
    </row>
    <row r="47" spans="1:21" ht="16.5" x14ac:dyDescent="0.3">
      <c r="A47" s="6"/>
      <c r="B47" s="3"/>
      <c r="C47" s="142"/>
      <c r="D47" s="142"/>
      <c r="E47" s="143"/>
      <c r="F47" s="143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8"/>
      <c r="T47" s="83"/>
      <c r="U47" s="83"/>
    </row>
    <row r="48" spans="1:21" ht="16.5" x14ac:dyDescent="0.3">
      <c r="A48" s="6"/>
      <c r="B48" s="3"/>
      <c r="C48" s="142"/>
      <c r="D48" s="142"/>
      <c r="E48" s="143"/>
      <c r="F48" s="143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8"/>
      <c r="T48" s="83"/>
      <c r="U48" s="83"/>
    </row>
    <row r="49" spans="1:21" ht="16.5" x14ac:dyDescent="0.3">
      <c r="A49" s="6"/>
      <c r="B49" s="3"/>
      <c r="C49" s="142"/>
      <c r="D49" s="142"/>
      <c r="E49" s="143"/>
      <c r="F49" s="143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8"/>
      <c r="T49" s="83"/>
      <c r="U49" s="83"/>
    </row>
    <row r="50" spans="1:21" ht="16.5" x14ac:dyDescent="0.3">
      <c r="A50" s="6"/>
      <c r="B50" s="3"/>
      <c r="C50" s="142"/>
      <c r="D50" s="142"/>
      <c r="E50" s="143"/>
      <c r="F50" s="143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8"/>
      <c r="T50" s="83"/>
      <c r="U50" s="83"/>
    </row>
    <row r="51" spans="1:21" ht="16.5" x14ac:dyDescent="0.3">
      <c r="A51" s="6"/>
      <c r="B51" s="3"/>
      <c r="C51" s="142"/>
      <c r="D51" s="142"/>
      <c r="E51" s="143"/>
      <c r="F51" s="143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8"/>
      <c r="T51" s="83"/>
      <c r="U51" s="83"/>
    </row>
    <row r="52" spans="1:21" ht="16.5" x14ac:dyDescent="0.3">
      <c r="A52" s="6"/>
      <c r="B52" s="3"/>
      <c r="C52" s="142"/>
      <c r="D52" s="142"/>
      <c r="E52" s="143"/>
      <c r="F52" s="143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8"/>
      <c r="T52" s="83"/>
      <c r="U52" s="83"/>
    </row>
    <row r="53" spans="1:21" ht="16.5" x14ac:dyDescent="0.3">
      <c r="A53" s="6"/>
      <c r="B53" s="3"/>
      <c r="C53" s="142"/>
      <c r="D53" s="142"/>
      <c r="E53" s="143"/>
      <c r="F53" s="143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8"/>
      <c r="T53" s="83"/>
      <c r="U53" s="83"/>
    </row>
    <row r="54" spans="1:21" ht="16.5" x14ac:dyDescent="0.3">
      <c r="A54" s="6"/>
      <c r="B54" s="3"/>
      <c r="C54" s="142"/>
      <c r="D54" s="142"/>
      <c r="E54" s="143"/>
      <c r="F54" s="143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8"/>
      <c r="T54" s="83"/>
      <c r="U54" s="83"/>
    </row>
    <row r="55" spans="1:21" ht="16.5" x14ac:dyDescent="0.3">
      <c r="A55" s="6"/>
      <c r="B55" s="3"/>
      <c r="C55" s="142"/>
      <c r="D55" s="142"/>
      <c r="E55" s="143"/>
      <c r="F55" s="143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8"/>
      <c r="T55" s="83"/>
      <c r="U55" s="83"/>
    </row>
    <row r="56" spans="1:21" ht="16.5" x14ac:dyDescent="0.3">
      <c r="A56" s="6"/>
      <c r="B56" s="3"/>
      <c r="C56" s="142"/>
      <c r="D56" s="142"/>
      <c r="E56" s="143"/>
      <c r="F56" s="143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8"/>
      <c r="T56" s="83"/>
      <c r="U56" s="83"/>
    </row>
    <row r="57" spans="1:21" ht="16.5" x14ac:dyDescent="0.3">
      <c r="A57" s="6"/>
      <c r="B57" s="3"/>
      <c r="C57" s="142"/>
      <c r="D57" s="142"/>
      <c r="E57" s="143"/>
      <c r="F57" s="143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8"/>
      <c r="T57" s="83"/>
      <c r="U57" s="83"/>
    </row>
    <row r="58" spans="1:21" ht="16.5" x14ac:dyDescent="0.3">
      <c r="A58" s="6"/>
      <c r="B58" s="3"/>
      <c r="C58" s="142"/>
      <c r="D58" s="142"/>
      <c r="E58" s="143"/>
      <c r="F58" s="143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8"/>
      <c r="T58" s="83"/>
      <c r="U58" s="83"/>
    </row>
    <row r="59" spans="1:21" ht="16.5" x14ac:dyDescent="0.3">
      <c r="A59" s="6"/>
      <c r="B59" s="3"/>
      <c r="C59" s="142"/>
      <c r="D59" s="142"/>
      <c r="E59" s="143"/>
      <c r="F59" s="143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8"/>
      <c r="T59" s="83"/>
      <c r="U59" s="83"/>
    </row>
    <row r="60" spans="1:21" ht="16.5" x14ac:dyDescent="0.3">
      <c r="A60" s="6"/>
      <c r="B60" s="3"/>
      <c r="C60" s="142"/>
      <c r="D60" s="142"/>
      <c r="E60" s="143"/>
      <c r="F60" s="143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8"/>
      <c r="T60" s="83"/>
      <c r="U60" s="83"/>
    </row>
    <row r="61" spans="1:21" ht="16.5" x14ac:dyDescent="0.3">
      <c r="A61" s="6"/>
      <c r="B61" s="3"/>
      <c r="C61" s="142"/>
      <c r="D61" s="142"/>
      <c r="E61" s="143"/>
      <c r="F61" s="143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8"/>
      <c r="T61" s="83"/>
      <c r="U61" s="83"/>
    </row>
    <row r="62" spans="1:21" ht="16.5" x14ac:dyDescent="0.3">
      <c r="A62" s="6"/>
      <c r="B62" s="3"/>
      <c r="C62" s="142"/>
      <c r="D62" s="142"/>
      <c r="E62" s="143"/>
      <c r="F62" s="143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8"/>
      <c r="T62" s="83"/>
      <c r="U62" s="83"/>
    </row>
    <row r="63" spans="1:21" ht="16.5" x14ac:dyDescent="0.3">
      <c r="A63" s="6"/>
      <c r="B63" s="3"/>
      <c r="C63" s="142"/>
      <c r="D63" s="142"/>
      <c r="E63" s="143"/>
      <c r="F63" s="143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8"/>
      <c r="T63" s="83"/>
      <c r="U63" s="83"/>
    </row>
    <row r="64" spans="1:21" ht="16.5" x14ac:dyDescent="0.3">
      <c r="A64" s="6"/>
      <c r="B64" s="3"/>
      <c r="C64" s="142"/>
      <c r="D64" s="142"/>
      <c r="E64" s="143"/>
      <c r="F64" s="143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8"/>
      <c r="T64" s="83"/>
      <c r="U64" s="83"/>
    </row>
    <row r="65" spans="1:21" ht="16.5" x14ac:dyDescent="0.3">
      <c r="A65" s="6"/>
      <c r="B65" s="3"/>
      <c r="C65" s="142"/>
      <c r="D65" s="142"/>
      <c r="E65" s="143"/>
      <c r="F65" s="143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8"/>
      <c r="T65" s="83"/>
      <c r="U65" s="83"/>
    </row>
    <row r="66" spans="1:21" ht="16.5" x14ac:dyDescent="0.3">
      <c r="A66" s="6"/>
      <c r="B66" s="3"/>
      <c r="C66" s="142"/>
      <c r="D66" s="142"/>
      <c r="E66" s="143"/>
      <c r="F66" s="143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8"/>
      <c r="T66" s="83"/>
      <c r="U66" s="83"/>
    </row>
    <row r="67" spans="1:21" ht="16.5" x14ac:dyDescent="0.3">
      <c r="A67" s="6"/>
      <c r="B67" s="3"/>
      <c r="C67" s="142"/>
      <c r="D67" s="142"/>
      <c r="E67" s="143"/>
      <c r="F67" s="143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8"/>
      <c r="T67" s="83"/>
      <c r="U67" s="83"/>
    </row>
    <row r="68" spans="1:21" ht="16.5" x14ac:dyDescent="0.3">
      <c r="A68" s="6"/>
      <c r="B68" s="3"/>
      <c r="C68" s="142"/>
      <c r="D68" s="142"/>
      <c r="E68" s="143"/>
      <c r="F68" s="143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8"/>
      <c r="T68" s="83"/>
      <c r="U68" s="83"/>
    </row>
    <row r="69" spans="1:21" ht="16.5" x14ac:dyDescent="0.3">
      <c r="A69" s="6"/>
      <c r="B69" s="3"/>
      <c r="C69" s="142"/>
      <c r="D69" s="142"/>
      <c r="E69" s="143"/>
      <c r="F69" s="143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8"/>
      <c r="T69" s="83"/>
      <c r="U69" s="83"/>
    </row>
    <row r="70" spans="1:21" ht="16.5" x14ac:dyDescent="0.3">
      <c r="A70" s="6"/>
      <c r="B70" s="3"/>
      <c r="C70" s="142"/>
      <c r="D70" s="142"/>
      <c r="E70" s="143"/>
      <c r="F70" s="143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8"/>
      <c r="T70" s="83"/>
      <c r="U70" s="83"/>
    </row>
    <row r="71" spans="1:21" ht="16.5" x14ac:dyDescent="0.3">
      <c r="A71" s="6"/>
      <c r="B71" s="3"/>
      <c r="C71" s="142"/>
      <c r="D71" s="142"/>
      <c r="E71" s="143"/>
      <c r="F71" s="143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8"/>
      <c r="T71" s="83"/>
      <c r="U71" s="83"/>
    </row>
    <row r="72" spans="1:21" ht="16.5" x14ac:dyDescent="0.3">
      <c r="A72" s="6"/>
      <c r="B72" s="3"/>
      <c r="C72" s="142"/>
      <c r="D72" s="142"/>
      <c r="E72" s="143"/>
      <c r="F72" s="143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8"/>
      <c r="T72" s="83"/>
      <c r="U72" s="83"/>
    </row>
    <row r="73" spans="1:21" ht="16.5" x14ac:dyDescent="0.3">
      <c r="A73" s="6"/>
      <c r="B73" s="3"/>
      <c r="C73" s="142"/>
      <c r="D73" s="142"/>
      <c r="E73" s="143"/>
      <c r="F73" s="143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8"/>
      <c r="T73" s="83"/>
      <c r="U73" s="83"/>
    </row>
    <row r="74" spans="1:21" x14ac:dyDescent="0.25">
      <c r="A74" s="75"/>
      <c r="B74" s="84"/>
      <c r="C74" s="142"/>
      <c r="D74" s="142"/>
      <c r="E74" s="143"/>
      <c r="F74" s="143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93"/>
      <c r="T74" s="83"/>
      <c r="U74" s="83"/>
    </row>
    <row r="75" spans="1:21" x14ac:dyDescent="0.25">
      <c r="A75" s="75"/>
      <c r="B75" s="84"/>
      <c r="C75" s="142"/>
      <c r="D75" s="142"/>
      <c r="E75" s="143"/>
      <c r="F75" s="143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93"/>
      <c r="T75" s="83"/>
      <c r="U75" s="83"/>
    </row>
    <row r="76" spans="1:21" x14ac:dyDescent="0.25">
      <c r="A76" s="75"/>
      <c r="B76" s="84"/>
      <c r="C76" s="142"/>
      <c r="D76" s="142"/>
      <c r="E76" s="143"/>
      <c r="F76" s="143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93"/>
      <c r="T76" s="83"/>
      <c r="U76" s="83"/>
    </row>
    <row r="77" spans="1:21" x14ac:dyDescent="0.25">
      <c r="A77" s="75"/>
      <c r="B77" s="84"/>
      <c r="C77" s="142"/>
      <c r="D77" s="142"/>
      <c r="E77" s="143"/>
      <c r="F77" s="143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93"/>
      <c r="T77" s="83"/>
      <c r="U77" s="83"/>
    </row>
    <row r="78" spans="1:21" x14ac:dyDescent="0.25">
      <c r="A78" s="75"/>
      <c r="B78" s="84"/>
      <c r="C78" s="142"/>
      <c r="D78" s="142"/>
      <c r="E78" s="143"/>
      <c r="F78" s="143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93"/>
      <c r="T78" s="83"/>
      <c r="U78" s="83"/>
    </row>
    <row r="79" spans="1:21" x14ac:dyDescent="0.25">
      <c r="A79" s="75"/>
      <c r="B79" s="84"/>
      <c r="C79" s="142"/>
      <c r="D79" s="142"/>
      <c r="E79" s="143"/>
      <c r="F79" s="143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93"/>
      <c r="T79" s="83"/>
      <c r="U79" s="83"/>
    </row>
    <row r="80" spans="1:21" x14ac:dyDescent="0.25">
      <c r="A80" s="75"/>
      <c r="B80" s="84"/>
      <c r="C80" s="142"/>
      <c r="D80" s="142"/>
      <c r="E80" s="143"/>
      <c r="F80" s="143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93"/>
      <c r="T80" s="83"/>
      <c r="U80" s="83"/>
    </row>
    <row r="81" spans="1:21" x14ac:dyDescent="0.25">
      <c r="A81" s="75"/>
      <c r="B81" s="84"/>
      <c r="C81" s="142"/>
      <c r="D81" s="142"/>
      <c r="E81" s="143"/>
      <c r="F81" s="143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93"/>
      <c r="T81" s="83"/>
      <c r="U81" s="83"/>
    </row>
    <row r="82" spans="1:21" x14ac:dyDescent="0.25">
      <c r="A82" s="75"/>
      <c r="B82" s="84"/>
      <c r="C82" s="142"/>
      <c r="D82" s="142"/>
      <c r="E82" s="143"/>
      <c r="F82" s="143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93"/>
      <c r="T82" s="83"/>
      <c r="U82" s="83"/>
    </row>
    <row r="83" spans="1:21" x14ac:dyDescent="0.25">
      <c r="A83" s="75"/>
      <c r="B83" s="84"/>
      <c r="C83" s="142"/>
      <c r="D83" s="142"/>
      <c r="E83" s="143"/>
      <c r="F83" s="143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93"/>
      <c r="T83" s="83"/>
      <c r="U83" s="83"/>
    </row>
    <row r="84" spans="1:21" x14ac:dyDescent="0.25">
      <c r="A84" s="75"/>
      <c r="B84" s="84"/>
      <c r="C84" s="142"/>
      <c r="D84" s="142"/>
      <c r="E84" s="143"/>
      <c r="F84" s="143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93"/>
      <c r="T84" s="83"/>
      <c r="U84" s="83"/>
    </row>
    <row r="85" spans="1:21" x14ac:dyDescent="0.25">
      <c r="A85" s="75"/>
      <c r="B85" s="84"/>
      <c r="C85" s="142"/>
      <c r="D85" s="142"/>
      <c r="E85" s="143"/>
      <c r="F85" s="143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93"/>
      <c r="T85" s="83"/>
      <c r="U85" s="83"/>
    </row>
    <row r="86" spans="1:21" x14ac:dyDescent="0.25">
      <c r="A86" s="75"/>
      <c r="B86" s="84"/>
      <c r="C86" s="142"/>
      <c r="D86" s="142"/>
      <c r="E86" s="143"/>
      <c r="F86" s="143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93"/>
      <c r="T86" s="83"/>
      <c r="U86" s="83"/>
    </row>
    <row r="87" spans="1:21" x14ac:dyDescent="0.25">
      <c r="A87" s="75"/>
      <c r="B87" s="84"/>
      <c r="C87" s="142"/>
      <c r="D87" s="142"/>
      <c r="E87" s="143"/>
      <c r="F87" s="143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93"/>
      <c r="T87" s="83"/>
      <c r="U87" s="83"/>
    </row>
    <row r="88" spans="1:21" x14ac:dyDescent="0.25">
      <c r="A88" s="75"/>
      <c r="B88" s="84"/>
      <c r="C88" s="142"/>
      <c r="D88" s="142"/>
      <c r="E88" s="143"/>
      <c r="F88" s="143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93"/>
      <c r="T88" s="83"/>
      <c r="U88" s="83"/>
    </row>
    <row r="89" spans="1:21" x14ac:dyDescent="0.25">
      <c r="A89" s="75"/>
      <c r="B89" s="84"/>
      <c r="C89" s="142"/>
      <c r="D89" s="142"/>
      <c r="E89" s="143"/>
      <c r="F89" s="143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93"/>
      <c r="T89" s="83"/>
      <c r="U89" s="83"/>
    </row>
    <row r="90" spans="1:21" x14ac:dyDescent="0.25">
      <c r="A90" s="75"/>
      <c r="B90" s="84"/>
      <c r="C90" s="142"/>
      <c r="D90" s="142"/>
      <c r="E90" s="143"/>
      <c r="F90" s="143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93"/>
      <c r="T90" s="83"/>
      <c r="U90" s="83"/>
    </row>
    <row r="91" spans="1:21" x14ac:dyDescent="0.25">
      <c r="A91" s="75"/>
      <c r="B91" s="84"/>
      <c r="C91" s="142"/>
      <c r="D91" s="142"/>
      <c r="E91" s="143"/>
      <c r="F91" s="143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93"/>
      <c r="T91" s="83"/>
      <c r="U91" s="83"/>
    </row>
    <row r="92" spans="1:21" x14ac:dyDescent="0.25">
      <c r="A92" s="75"/>
      <c r="B92" s="84"/>
      <c r="C92" s="142"/>
      <c r="D92" s="142"/>
      <c r="E92" s="143"/>
      <c r="F92" s="143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93"/>
      <c r="T92" s="83"/>
      <c r="U92" s="83"/>
    </row>
    <row r="93" spans="1:21" x14ac:dyDescent="0.25">
      <c r="A93" s="75"/>
      <c r="B93" s="84"/>
      <c r="C93" s="142"/>
      <c r="D93" s="142"/>
      <c r="E93" s="143"/>
      <c r="F93" s="143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93"/>
      <c r="T93" s="83"/>
      <c r="U93" s="83"/>
    </row>
    <row r="94" spans="1:21" x14ac:dyDescent="0.25">
      <c r="A94" s="75"/>
      <c r="B94" s="84"/>
      <c r="C94" s="142"/>
      <c r="D94" s="142"/>
      <c r="E94" s="143"/>
      <c r="F94" s="143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93"/>
      <c r="T94" s="83"/>
      <c r="U94" s="83"/>
    </row>
    <row r="95" spans="1:21" x14ac:dyDescent="0.25">
      <c r="A95" s="75"/>
      <c r="B95" s="84"/>
      <c r="C95" s="142"/>
      <c r="D95" s="142"/>
      <c r="E95" s="143"/>
      <c r="F95" s="143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93"/>
      <c r="T95" s="83"/>
      <c r="U95" s="83"/>
    </row>
    <row r="96" spans="1:21" x14ac:dyDescent="0.25">
      <c r="A96" s="75"/>
      <c r="B96" s="84"/>
      <c r="C96" s="142"/>
      <c r="D96" s="142"/>
      <c r="E96" s="143"/>
      <c r="F96" s="143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93"/>
      <c r="T96" s="83"/>
      <c r="U96" s="83"/>
    </row>
    <row r="97" spans="3:6" x14ac:dyDescent="0.25">
      <c r="C97" s="142"/>
      <c r="D97" s="142"/>
      <c r="E97" s="143"/>
      <c r="F97" s="143"/>
    </row>
    <row r="98" spans="3:6" x14ac:dyDescent="0.25">
      <c r="C98" s="142"/>
      <c r="D98" s="142"/>
      <c r="E98" s="143"/>
      <c r="F98" s="143"/>
    </row>
    <row r="99" spans="3:6" x14ac:dyDescent="0.25">
      <c r="C99" s="142"/>
      <c r="D99" s="142"/>
      <c r="E99" s="143"/>
      <c r="F99" s="143"/>
    </row>
    <row r="100" spans="3:6" x14ac:dyDescent="0.25">
      <c r="C100" s="142"/>
      <c r="D100" s="142"/>
      <c r="E100" s="143"/>
      <c r="F100" s="143"/>
    </row>
  </sheetData>
  <conditionalFormatting sqref="H2:H25 H27:H500">
    <cfRule type="expression" dxfId="1" priority="1">
      <formula>AND(K2=L2,H2="Yes")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" sqref="D1:E8"/>
    </sheetView>
  </sheetViews>
  <sheetFormatPr defaultRowHeight="15" x14ac:dyDescent="0.25"/>
  <cols>
    <col min="1" max="1" width="17.85546875" bestFit="1" customWidth="1"/>
  </cols>
  <sheetData>
    <row r="1" spans="1:5" ht="16.5" x14ac:dyDescent="0.3">
      <c r="A1" s="16">
        <v>2</v>
      </c>
      <c r="B1" s="79">
        <v>2</v>
      </c>
      <c r="C1" s="6"/>
      <c r="D1" s="80" t="s">
        <v>28</v>
      </c>
      <c r="E1" s="25">
        <v>0</v>
      </c>
    </row>
    <row r="2" spans="1:5" ht="16.5" x14ac:dyDescent="0.3">
      <c r="A2" s="18">
        <v>3</v>
      </c>
      <c r="B2" s="20">
        <v>3</v>
      </c>
      <c r="C2" s="6"/>
      <c r="D2" s="18" t="s">
        <v>58</v>
      </c>
      <c r="E2" s="26">
        <v>5.0000000000000001E-3</v>
      </c>
    </row>
    <row r="3" spans="1:5" ht="16.5" x14ac:dyDescent="0.3">
      <c r="A3" s="18">
        <v>4</v>
      </c>
      <c r="B3" s="20">
        <v>4</v>
      </c>
      <c r="C3" s="6"/>
      <c r="D3" s="18" t="s">
        <v>99</v>
      </c>
      <c r="E3" s="26">
        <v>0.97499999999999998</v>
      </c>
    </row>
    <row r="4" spans="1:5" ht="16.5" x14ac:dyDescent="0.3">
      <c r="A4" s="18">
        <v>5</v>
      </c>
      <c r="B4" s="20">
        <v>5</v>
      </c>
      <c r="C4" s="6"/>
      <c r="D4" s="18" t="s">
        <v>47</v>
      </c>
      <c r="E4" s="26">
        <v>0.03</v>
      </c>
    </row>
    <row r="5" spans="1:5" ht="16.5" x14ac:dyDescent="0.3">
      <c r="A5" s="18">
        <v>6</v>
      </c>
      <c r="B5" s="20">
        <v>6</v>
      </c>
      <c r="C5" s="6"/>
      <c r="D5" s="18" t="s">
        <v>27</v>
      </c>
      <c r="E5" s="26">
        <v>0.375</v>
      </c>
    </row>
    <row r="6" spans="1:5" ht="16.5" x14ac:dyDescent="0.3">
      <c r="A6" s="18">
        <v>7</v>
      </c>
      <c r="B6" s="20">
        <v>7</v>
      </c>
      <c r="C6" s="6"/>
      <c r="D6" s="18" t="s">
        <v>43</v>
      </c>
      <c r="E6" s="26">
        <v>0.625</v>
      </c>
    </row>
    <row r="7" spans="1:5" ht="16.5" x14ac:dyDescent="0.3">
      <c r="A7" s="18">
        <v>8</v>
      </c>
      <c r="B7" s="20">
        <v>8</v>
      </c>
      <c r="C7" s="6"/>
      <c r="D7" s="18" t="s">
        <v>39</v>
      </c>
      <c r="E7" s="26">
        <v>0.15</v>
      </c>
    </row>
    <row r="8" spans="1:5" ht="16.5" x14ac:dyDescent="0.3">
      <c r="A8" s="18">
        <v>9</v>
      </c>
      <c r="B8" s="20">
        <v>9</v>
      </c>
      <c r="C8" s="6"/>
      <c r="D8" s="21" t="s">
        <v>65</v>
      </c>
      <c r="E8" s="27">
        <v>0.85</v>
      </c>
    </row>
    <row r="9" spans="1:5" ht="16.5" x14ac:dyDescent="0.3">
      <c r="A9" s="18">
        <v>10</v>
      </c>
      <c r="B9" s="20">
        <v>10</v>
      </c>
      <c r="C9" s="6"/>
      <c r="D9" s="8"/>
      <c r="E9" s="14"/>
    </row>
    <row r="10" spans="1:5" ht="16.5" x14ac:dyDescent="0.3">
      <c r="A10" s="18" t="s">
        <v>26</v>
      </c>
      <c r="B10" s="19">
        <v>2.5000000000000001E-4</v>
      </c>
      <c r="C10" s="6"/>
      <c r="D10" s="6"/>
      <c r="E10" s="14"/>
    </row>
    <row r="11" spans="1:5" ht="16.5" x14ac:dyDescent="0.3">
      <c r="A11" s="18" t="s">
        <v>52</v>
      </c>
      <c r="B11" s="19">
        <v>5.0000000000000001E-4</v>
      </c>
      <c r="C11" s="6"/>
      <c r="D11" s="6"/>
      <c r="E11" s="14"/>
    </row>
    <row r="12" spans="1:5" ht="16.5" x14ac:dyDescent="0.3">
      <c r="A12" s="18" t="s">
        <v>38</v>
      </c>
      <c r="B12" s="19">
        <v>1E-3</v>
      </c>
      <c r="C12" s="6"/>
      <c r="D12" s="6"/>
      <c r="E12" s="14"/>
    </row>
    <row r="13" spans="1:5" ht="16.5" x14ac:dyDescent="0.3">
      <c r="A13" s="18" t="s">
        <v>61</v>
      </c>
      <c r="B13" s="19">
        <v>0.01</v>
      </c>
      <c r="C13" s="6"/>
      <c r="D13" s="6"/>
      <c r="E13" s="14"/>
    </row>
    <row r="14" spans="1:5" ht="16.5" x14ac:dyDescent="0.3">
      <c r="A14" s="18" t="s">
        <v>42</v>
      </c>
      <c r="B14" s="19">
        <v>0.1</v>
      </c>
      <c r="C14" s="6"/>
      <c r="D14" s="6"/>
      <c r="E14" s="14"/>
    </row>
    <row r="15" spans="1:5" ht="16.5" x14ac:dyDescent="0.3">
      <c r="A15" s="18" t="s">
        <v>103</v>
      </c>
      <c r="B15" s="19">
        <v>0.25</v>
      </c>
      <c r="C15" s="6"/>
      <c r="D15" s="6"/>
      <c r="E15" s="14"/>
    </row>
    <row r="16" spans="1:5" ht="16.5" x14ac:dyDescent="0.3">
      <c r="A16" s="18" t="s">
        <v>104</v>
      </c>
      <c r="B16" s="19">
        <v>0.5</v>
      </c>
      <c r="C16" s="6"/>
      <c r="D16" s="6"/>
      <c r="E16" s="14"/>
    </row>
    <row r="17" spans="1:5" ht="16.5" x14ac:dyDescent="0.3">
      <c r="A17" s="18" t="s">
        <v>105</v>
      </c>
      <c r="B17" s="20">
        <v>1</v>
      </c>
      <c r="C17" s="6"/>
      <c r="D17" s="6"/>
      <c r="E17" s="14"/>
    </row>
    <row r="18" spans="1:5" ht="16.5" x14ac:dyDescent="0.3">
      <c r="A18" s="21" t="s">
        <v>106</v>
      </c>
      <c r="B18" s="22">
        <v>-999</v>
      </c>
      <c r="C18" s="6"/>
      <c r="D18" s="6"/>
      <c r="E18" s="14"/>
    </row>
  </sheetData>
  <sortState ref="D1:E8">
    <sortCondition ref="D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tabSelected="1" topLeftCell="H1" workbookViewId="0">
      <pane ySplit="1" topLeftCell="A8" activePane="bottomLeft" state="frozen"/>
      <selection activeCell="H1" sqref="H1"/>
      <selection pane="bottomLeft" activeCell="K26" sqref="K26"/>
    </sheetView>
  </sheetViews>
  <sheetFormatPr defaultRowHeight="15" x14ac:dyDescent="0.25"/>
  <cols>
    <col min="1" max="1" width="8.28515625" bestFit="1" customWidth="1"/>
    <col min="2" max="2" width="24.28515625" bestFit="1" customWidth="1"/>
    <col min="4" max="5" width="11" customWidth="1"/>
    <col min="6" max="6" width="10.5703125" bestFit="1" customWidth="1"/>
    <col min="7" max="7" width="11.28515625" customWidth="1"/>
    <col min="8" max="8" width="13.85546875" customWidth="1"/>
    <col min="9" max="9" width="24.140625" bestFit="1" customWidth="1"/>
    <col min="10" max="10" width="13" style="116" customWidth="1"/>
    <col min="11" max="11" width="29.7109375" style="115" bestFit="1" customWidth="1"/>
    <col min="12" max="12" width="9.140625" style="140"/>
    <col min="13" max="13" width="11" style="140" bestFit="1" customWidth="1"/>
    <col min="14" max="14" width="23.7109375" bestFit="1" customWidth="1"/>
    <col min="15" max="15" width="9.140625" style="146"/>
    <col min="16" max="16" width="10.7109375" style="146" customWidth="1"/>
    <col min="17" max="17" width="10.42578125" style="117" customWidth="1"/>
    <col min="18" max="18" width="12" style="117" customWidth="1"/>
  </cols>
  <sheetData>
    <row r="1" spans="1:18" s="160" customFormat="1" ht="30.75" thickBot="1" x14ac:dyDescent="0.3">
      <c r="A1" s="121" t="s">
        <v>245</v>
      </c>
      <c r="B1" s="120" t="s">
        <v>248</v>
      </c>
      <c r="C1" s="121" t="s">
        <v>140</v>
      </c>
      <c r="D1" s="122" t="s">
        <v>141</v>
      </c>
      <c r="E1" s="121" t="s">
        <v>18</v>
      </c>
      <c r="F1" s="121" t="s">
        <v>19</v>
      </c>
      <c r="G1" s="121" t="s">
        <v>215</v>
      </c>
      <c r="H1" s="121" t="s">
        <v>143</v>
      </c>
      <c r="I1" s="121" t="s">
        <v>173</v>
      </c>
      <c r="J1" s="155" t="s">
        <v>246</v>
      </c>
      <c r="K1" s="121" t="s">
        <v>165</v>
      </c>
      <c r="L1" s="156" t="s">
        <v>107</v>
      </c>
      <c r="M1" s="156" t="s">
        <v>278</v>
      </c>
      <c r="N1" s="121" t="s">
        <v>155</v>
      </c>
      <c r="O1" s="157" t="s">
        <v>110</v>
      </c>
      <c r="P1" s="158" t="s">
        <v>279</v>
      </c>
      <c r="Q1" s="159" t="s">
        <v>274</v>
      </c>
      <c r="R1" s="159" t="s">
        <v>275</v>
      </c>
    </row>
    <row r="2" spans="1:18" x14ac:dyDescent="0.25">
      <c r="A2" s="123" t="str">
        <f>Original_data!A2</f>
        <v>SW-217</v>
      </c>
      <c r="B2" s="123" t="str">
        <f>Original_data!B2</f>
        <v>2021-07-14T12:08:52-04:00</v>
      </c>
      <c r="C2" s="144">
        <f>Original_data!C2</f>
        <v>30.453588712799998</v>
      </c>
      <c r="D2" s="144">
        <f>Original_data!D2</f>
        <v>-84.279339712199999</v>
      </c>
      <c r="E2" s="144">
        <f>Original_data!E2</f>
        <v>716256.342297</v>
      </c>
      <c r="F2" s="144">
        <f>Original_data!F2</f>
        <v>373199.151938</v>
      </c>
      <c r="G2" s="123">
        <f>Original_data!G2</f>
        <v>0</v>
      </c>
      <c r="H2" s="123" t="str">
        <f>Original_data!H2</f>
        <v>Air-potato (Dioscorea bulbifera)</v>
      </c>
      <c r="I2" s="123" t="str">
        <f>Original_data!I2</f>
        <v>0.1 acres (1 basketball court)</v>
      </c>
      <c r="J2" s="126">
        <f>IFERROR(LOOKUP($I2,Lookup_Tables!$A$3:$A$9,Lookup_Tables!$B$3:$B$9),0)</f>
        <v>0.1</v>
      </c>
      <c r="K2" s="127" t="str">
        <f>Original_data!J2</f>
        <v>7) 96-100%</v>
      </c>
      <c r="L2" s="145">
        <f>IFERROR(LOOKUP($K2,Lookup_Tables!$A$12:$A$18,Lookup_Tables!$B$12:$B$18),0)</f>
        <v>0.97499999999999998</v>
      </c>
      <c r="M2" s="145">
        <f>PRODUCT($J2*$L2)</f>
        <v>9.7500000000000003E-2</v>
      </c>
      <c r="N2" s="128" t="str">
        <f>Original_data!K2</f>
        <v>8) 96-100%</v>
      </c>
      <c r="O2" s="147">
        <f>IFERROR(LOOKUP($N2,Lookup_Tables!$A$21:$A$28,Lookup_Tables!$B$21:$B$28),0)</f>
        <v>0.97499999999999998</v>
      </c>
      <c r="P2" s="147">
        <f>PRODUCT($J2*$O2)</f>
        <v>9.7500000000000003E-2</v>
      </c>
      <c r="Q2" s="151">
        <f>IFERROR((($M2-$P2)/($M2)),"")</f>
        <v>0</v>
      </c>
      <c r="R2" s="151">
        <f>IFERROR(((SUM($M$2:$M2)-SUM($P$2:$P2))/(SUM($M$2:$M2))),"")</f>
        <v>0</v>
      </c>
    </row>
    <row r="3" spans="1:18" x14ac:dyDescent="0.25">
      <c r="A3" s="75" t="str">
        <f>Original_data!A3</f>
        <v>SW-217</v>
      </c>
      <c r="B3" s="75" t="str">
        <f>Original_data!B3</f>
        <v>2021-07-14T12:08:52-04:01</v>
      </c>
      <c r="C3" s="75">
        <f>Original_data!C3</f>
        <v>30.190266918561708</v>
      </c>
      <c r="D3" s="75">
        <f>Original_data!D3</f>
        <v>-83.523640316605807</v>
      </c>
      <c r="E3" s="75">
        <f>Original_data!E3</f>
        <v>716328.2046324719</v>
      </c>
      <c r="F3" s="75">
        <f>Original_data!F3</f>
        <v>373220.13038264704</v>
      </c>
      <c r="G3" s="75">
        <f>Original_data!G3</f>
        <v>0</v>
      </c>
      <c r="H3" s="75" t="str">
        <f>Original_data!H3</f>
        <v>Cogon Grass (Imperata cylindrica)</v>
      </c>
      <c r="I3" s="75" t="str">
        <f>Original_data!I3</f>
        <v>0.01 acres (2-car garage)</v>
      </c>
      <c r="J3" s="116">
        <f>IFERROR(LOOKUP($I3,Lookup_Tables!$A$3:$A$9,Lookup_Tables!$B$3:$B$9),0)</f>
        <v>0.01</v>
      </c>
      <c r="K3" s="153" t="str">
        <f>Original_data!J3</f>
        <v>5) 51-75%</v>
      </c>
      <c r="L3" s="140">
        <f>IFERROR(LOOKUP($K3,Lookup_Tables!$A$12:$A$18,Lookup_Tables!$B$12:$B$18),0)</f>
        <v>0.625</v>
      </c>
      <c r="M3" s="140">
        <f t="shared" ref="M3:M66" si="0">PRODUCT($J3*$L3)</f>
        <v>6.2500000000000003E-3</v>
      </c>
      <c r="N3" s="150" t="str">
        <f>Original_data!K3</f>
        <v>6) 51-75%</v>
      </c>
      <c r="O3" s="146">
        <f>IFERROR(LOOKUP($N3,Lookup_Tables!$A$21:$A$28,Lookup_Tables!$B$21:$B$28),0)</f>
        <v>0.625</v>
      </c>
      <c r="P3" s="146">
        <f t="shared" ref="P3:P26" si="1">PRODUCT($J3*$O3)</f>
        <v>6.2500000000000003E-3</v>
      </c>
      <c r="Q3" s="152">
        <f t="shared" ref="Q3:Q66" si="2">IFERROR((($M3-$P3)/($M3)),"")</f>
        <v>0</v>
      </c>
      <c r="R3" s="154">
        <f>IFERROR(((SUM($M$2:$M3)-SUM($P$2:$P3))/(SUM($M$2:$M3))),"")</f>
        <v>0</v>
      </c>
    </row>
    <row r="4" spans="1:18" x14ac:dyDescent="0.25">
      <c r="A4" s="75" t="str">
        <f>Original_data!A4</f>
        <v>SW-217</v>
      </c>
      <c r="B4" s="75" t="str">
        <f>Original_data!B4</f>
        <v>2021-07-14T12:08:52-04:02</v>
      </c>
      <c r="C4" s="75">
        <f>Original_data!C4</f>
        <v>30.162795199813907</v>
      </c>
      <c r="D4" s="75">
        <f>Original_data!D4</f>
        <v>-84.151292496276028</v>
      </c>
      <c r="E4" s="75">
        <f>Original_data!E4</f>
        <v>716318.13442570774</v>
      </c>
      <c r="F4" s="75">
        <f>Original_data!F4</f>
        <v>373263.27805774391</v>
      </c>
      <c r="G4" s="75">
        <f>Original_data!G4</f>
        <v>0</v>
      </c>
      <c r="H4" s="75" t="str">
        <f>Original_data!H4</f>
        <v>Brazilian Pepper (Schinus terebinthifolia)</v>
      </c>
      <c r="I4" s="75" t="str">
        <f>Original_data!I4</f>
        <v>0.001 acres (2 large desks)</v>
      </c>
      <c r="J4" s="116">
        <f>IFERROR(LOOKUP($I4,Lookup_Tables!$A$3:$A$9,Lookup_Tables!$B$3:$B$9),0)</f>
        <v>1E-3</v>
      </c>
      <c r="K4" s="153" t="str">
        <f>Original_data!J4</f>
        <v>6) 76-95%</v>
      </c>
      <c r="L4" s="140">
        <f>IFERROR(LOOKUP($K4,Lookup_Tables!$A$12:$A$18,Lookup_Tables!$B$12:$B$18),0)</f>
        <v>0.85</v>
      </c>
      <c r="M4" s="140">
        <f t="shared" si="0"/>
        <v>8.4999999999999995E-4</v>
      </c>
      <c r="N4" s="150" t="str">
        <f>Original_data!K4</f>
        <v>4) 6-25%</v>
      </c>
      <c r="O4" s="146">
        <f>IFERROR(LOOKUP($N4,Lookup_Tables!$A$21:$A$28,Lookup_Tables!$B$21:$B$28),0)</f>
        <v>0.15</v>
      </c>
      <c r="P4" s="146">
        <f t="shared" si="1"/>
        <v>1.4999999999999999E-4</v>
      </c>
      <c r="Q4" s="152">
        <f t="shared" si="2"/>
        <v>0.82352941176470595</v>
      </c>
      <c r="R4" s="154">
        <f>IFERROR(((SUM($M$2:$M4)-SUM($P$2:$P4))/(SUM($M$2:$M4))),"")</f>
        <v>6.692160611854743E-3</v>
      </c>
    </row>
    <row r="5" spans="1:18" x14ac:dyDescent="0.25">
      <c r="A5" s="75" t="str">
        <f>Original_data!A5</f>
        <v>SW-217</v>
      </c>
      <c r="B5" s="75" t="str">
        <f>Original_data!B5</f>
        <v>2021-07-14T12:08:52-04:03</v>
      </c>
      <c r="C5" s="75">
        <f>Original_data!C5</f>
        <v>30.382097345814863</v>
      </c>
      <c r="D5" s="75">
        <f>Original_data!D5</f>
        <v>-84.261374076609769</v>
      </c>
      <c r="E5" s="75">
        <f>Original_data!E5</f>
        <v>716333.55016936443</v>
      </c>
      <c r="F5" s="75">
        <f>Original_data!F5</f>
        <v>373263.7150495915</v>
      </c>
      <c r="G5" s="75">
        <f>Original_data!G5</f>
        <v>0</v>
      </c>
      <c r="H5" s="75" t="str">
        <f>Original_data!H5</f>
        <v>Old World Climbing Fern (Lygodium microphyllum)</v>
      </c>
      <c r="I5" s="75" t="str">
        <f>Original_data!I5</f>
        <v>0.001 acres (2 large desks)</v>
      </c>
      <c r="J5" s="116">
        <f>IFERROR(LOOKUP($I5,Lookup_Tables!$A$3:$A$9,Lookup_Tables!$B$3:$B$9),0)</f>
        <v>1E-3</v>
      </c>
      <c r="K5" s="153" t="str">
        <f>Original_data!J5</f>
        <v>5) 51-75%</v>
      </c>
      <c r="L5" s="140">
        <f>IFERROR(LOOKUP($K5,Lookup_Tables!$A$12:$A$18,Lookup_Tables!$B$12:$B$18),0)</f>
        <v>0.625</v>
      </c>
      <c r="M5" s="140">
        <f t="shared" si="0"/>
        <v>6.2500000000000001E-4</v>
      </c>
      <c r="N5" s="150" t="str">
        <f>Original_data!K5</f>
        <v>1) 0%</v>
      </c>
      <c r="O5" s="146">
        <f>IFERROR(LOOKUP($N5,Lookup_Tables!$A$21:$A$28,Lookup_Tables!$B$21:$B$28),0)</f>
        <v>0</v>
      </c>
      <c r="P5" s="146">
        <f t="shared" si="1"/>
        <v>0</v>
      </c>
      <c r="Q5" s="152">
        <f t="shared" si="2"/>
        <v>1</v>
      </c>
      <c r="R5" s="154">
        <f>IFERROR(((SUM($M$2:$M5)-SUM($P$2:$P5))/(SUM($M$2:$M5))),"")</f>
        <v>1.2592064623426054E-2</v>
      </c>
    </row>
    <row r="6" spans="1:18" x14ac:dyDescent="0.25">
      <c r="A6" s="75" t="str">
        <f>Original_data!A6</f>
        <v>SW-217</v>
      </c>
      <c r="B6" s="75" t="str">
        <f>Original_data!B6</f>
        <v>2021-07-14T12:08:52-04:04</v>
      </c>
      <c r="C6" s="75">
        <f>Original_data!C6</f>
        <v>30.475616185389391</v>
      </c>
      <c r="D6" s="75">
        <f>Original_data!D6</f>
        <v>-84.923672843857815</v>
      </c>
      <c r="E6" s="75">
        <f>Original_data!E6</f>
        <v>716275.60969387146</v>
      </c>
      <c r="F6" s="75">
        <f>Original_data!F6</f>
        <v>373275.94352771819</v>
      </c>
      <c r="G6" s="75">
        <f>Original_data!G6</f>
        <v>0</v>
      </c>
      <c r="H6" s="75" t="str">
        <f>Original_data!H6</f>
        <v>Brazilian Pepper (Schinus terebinthifolia)</v>
      </c>
      <c r="I6" s="75" t="str">
        <f>Original_data!I6</f>
        <v>0.01 acres (2-car garage)</v>
      </c>
      <c r="J6" s="116">
        <f>IFERROR(LOOKUP($I6,Lookup_Tables!$A$3:$A$9,Lookup_Tables!$B$3:$B$9),0)</f>
        <v>0.01</v>
      </c>
      <c r="K6" s="153" t="str">
        <f>Original_data!J6</f>
        <v>4) 26-50%</v>
      </c>
      <c r="L6" s="140">
        <f>IFERROR(LOOKUP($K6,Lookup_Tables!$A$12:$A$18,Lookup_Tables!$B$12:$B$18),0)</f>
        <v>0.375</v>
      </c>
      <c r="M6" s="140">
        <f t="shared" si="0"/>
        <v>3.7499999999999999E-3</v>
      </c>
      <c r="N6" s="150" t="str">
        <f>Original_data!K6</f>
        <v>1) 0%</v>
      </c>
      <c r="O6" s="146">
        <f>IFERROR(LOOKUP($N6,Lookup_Tables!$A$21:$A$28,Lookup_Tables!$B$21:$B$28),0)</f>
        <v>0</v>
      </c>
      <c r="P6" s="146">
        <f t="shared" si="1"/>
        <v>0</v>
      </c>
      <c r="Q6" s="152">
        <f t="shared" si="2"/>
        <v>1</v>
      </c>
      <c r="R6" s="154">
        <f>IFERROR(((SUM($M$2:$M6)-SUM($P$2:$P6))/(SUM($M$2:$M6))),"")</f>
        <v>4.6570314292268954E-2</v>
      </c>
    </row>
    <row r="7" spans="1:18" x14ac:dyDescent="0.25">
      <c r="A7" s="75" t="str">
        <f>Original_data!A7</f>
        <v>SW-217</v>
      </c>
      <c r="B7" s="75" t="str">
        <f>Original_data!B7</f>
        <v>2021-07-14T12:08:52-04:05</v>
      </c>
      <c r="C7" s="75">
        <f>Original_data!C7</f>
        <v>29.838038795292185</v>
      </c>
      <c r="D7" s="75">
        <f>Original_data!D7</f>
        <v>-84.665305286334942</v>
      </c>
      <c r="E7" s="75">
        <f>Original_data!E7</f>
        <v>716330.49673807668</v>
      </c>
      <c r="F7" s="75">
        <f>Original_data!F7</f>
        <v>373226.60167789756</v>
      </c>
      <c r="G7" s="75">
        <f>Original_data!G7</f>
        <v>0</v>
      </c>
      <c r="H7" s="75" t="str">
        <f>Original_data!H7</f>
        <v>Old World Climbing Fern (Lygodium microphyllum)</v>
      </c>
      <c r="I7" s="75" t="str">
        <f>Original_data!I7</f>
        <v>0.001 acres (2 large desks)</v>
      </c>
      <c r="J7" s="116">
        <f>IFERROR(LOOKUP($I7,Lookup_Tables!$A$3:$A$9,Lookup_Tables!$B$3:$B$9),0)</f>
        <v>1E-3</v>
      </c>
      <c r="K7" s="153" t="str">
        <f>Original_data!J7</f>
        <v>3) 6-25%</v>
      </c>
      <c r="L7" s="140">
        <f>IFERROR(LOOKUP($K7,Lookup_Tables!$A$12:$A$18,Lookup_Tables!$B$12:$B$18),0)</f>
        <v>0.15</v>
      </c>
      <c r="M7" s="140">
        <f t="shared" si="0"/>
        <v>1.4999999999999999E-4</v>
      </c>
      <c r="N7" s="150" t="str">
        <f>Original_data!K7</f>
        <v>4) 6-25%</v>
      </c>
      <c r="O7" s="146">
        <f>IFERROR(LOOKUP($N7,Lookup_Tables!$A$21:$A$28,Lookup_Tables!$B$21:$B$28),0)</f>
        <v>0.15</v>
      </c>
      <c r="P7" s="146">
        <f t="shared" si="1"/>
        <v>1.4999999999999999E-4</v>
      </c>
      <c r="Q7" s="152">
        <f t="shared" si="2"/>
        <v>0</v>
      </c>
      <c r="R7" s="154">
        <f>IFERROR(((SUM($M$2:$M7)-SUM($P$2:$P7))/(SUM($M$2:$M7))),"")</f>
        <v>4.6506300114547622E-2</v>
      </c>
    </row>
    <row r="8" spans="1:18" x14ac:dyDescent="0.25">
      <c r="A8" s="75" t="str">
        <f>Original_data!A8</f>
        <v>SW-217</v>
      </c>
      <c r="B8" s="75" t="str">
        <f>Original_data!B8</f>
        <v>2021-07-14T12:08:52-04:06</v>
      </c>
      <c r="C8" s="75">
        <f>Original_data!C8</f>
        <v>30.822179369729636</v>
      </c>
      <c r="D8" s="75">
        <f>Original_data!D8</f>
        <v>-83.825357155091396</v>
      </c>
      <c r="E8" s="75">
        <f>Original_data!E8</f>
        <v>716294.37072313472</v>
      </c>
      <c r="F8" s="75">
        <f>Original_data!F8</f>
        <v>373241.91222422605</v>
      </c>
      <c r="G8" s="75">
        <f>Original_data!G8</f>
        <v>0</v>
      </c>
      <c r="H8" s="75" t="str">
        <f>Original_data!H8</f>
        <v>Cogon Grass (Imperata cylindrica)</v>
      </c>
      <c r="I8" s="75" t="str">
        <f>Original_data!I8</f>
        <v>0.01 acres (2-car garage)</v>
      </c>
      <c r="J8" s="116">
        <f>IFERROR(LOOKUP($I8,Lookup_Tables!$A$3:$A$9,Lookup_Tables!$B$3:$B$9),0)</f>
        <v>0.01</v>
      </c>
      <c r="K8" s="153" t="str">
        <f>Original_data!J8</f>
        <v>5) 51-75%</v>
      </c>
      <c r="L8" s="140">
        <f>IFERROR(LOOKUP($K8,Lookup_Tables!$A$12:$A$18,Lookup_Tables!$B$12:$B$18),0)</f>
        <v>0.625</v>
      </c>
      <c r="M8" s="140">
        <f t="shared" si="0"/>
        <v>6.2500000000000003E-3</v>
      </c>
      <c r="N8" s="150" t="str">
        <f>Original_data!K8</f>
        <v>2) &lt;1%</v>
      </c>
      <c r="O8" s="146">
        <f>IFERROR(LOOKUP($N8,Lookup_Tables!$A$21:$A$28,Lookup_Tables!$B$21:$B$28),0)</f>
        <v>5.0000000000000001E-3</v>
      </c>
      <c r="P8" s="146">
        <f t="shared" si="1"/>
        <v>5.0000000000000002E-5</v>
      </c>
      <c r="Q8" s="152">
        <f t="shared" si="2"/>
        <v>0.9920000000000001</v>
      </c>
      <c r="R8" s="154">
        <f>IFERROR(((SUM($M$2:$M8)-SUM($P$2:$P8))/(SUM($M$2:$M8))),"")</f>
        <v>9.7724810400866904E-2</v>
      </c>
    </row>
    <row r="9" spans="1:18" x14ac:dyDescent="0.25">
      <c r="A9" s="75" t="str">
        <f>Original_data!A9</f>
        <v>SW-217</v>
      </c>
      <c r="B9" s="75" t="str">
        <f>Original_data!B9</f>
        <v>2021-07-14T12:08:52-04:07</v>
      </c>
      <c r="C9" s="75">
        <f>Original_data!C9</f>
        <v>30.299186204359845</v>
      </c>
      <c r="D9" s="75">
        <f>Original_data!D9</f>
        <v>-83.776512078532534</v>
      </c>
      <c r="E9" s="75">
        <f>Original_data!E9</f>
        <v>716342.42524838692</v>
      </c>
      <c r="F9" s="75">
        <f>Original_data!F9</f>
        <v>373275.03130768583</v>
      </c>
      <c r="G9" s="75">
        <f>Original_data!G9</f>
        <v>0</v>
      </c>
      <c r="H9" s="75" t="str">
        <f>Original_data!H9</f>
        <v>Brazilian Pepper (Schinus terebinthifolia)</v>
      </c>
      <c r="I9" s="75" t="str">
        <f>Original_data!I9</f>
        <v>0.01 acres (2-car garage)</v>
      </c>
      <c r="J9" s="116">
        <f>IFERROR(LOOKUP($I9,Lookup_Tables!$A$3:$A$9,Lookup_Tables!$B$3:$B$9),0)</f>
        <v>0.01</v>
      </c>
      <c r="K9" s="153" t="str">
        <f>Original_data!J9</f>
        <v>5) 51-75%</v>
      </c>
      <c r="L9" s="140">
        <f>IFERROR(LOOKUP($K9,Lookup_Tables!$A$12:$A$18,Lookup_Tables!$B$12:$B$18),0)</f>
        <v>0.625</v>
      </c>
      <c r="M9" s="140">
        <f t="shared" si="0"/>
        <v>6.2500000000000003E-3</v>
      </c>
      <c r="N9" s="150" t="str">
        <f>Original_data!K9</f>
        <v>1) 0%</v>
      </c>
      <c r="O9" s="146">
        <f>IFERROR(LOOKUP($N9,Lookup_Tables!$A$21:$A$28,Lookup_Tables!$B$21:$B$28),0)</f>
        <v>0</v>
      </c>
      <c r="P9" s="146">
        <f t="shared" si="1"/>
        <v>0</v>
      </c>
      <c r="Q9" s="152">
        <f t="shared" si="2"/>
        <v>1</v>
      </c>
      <c r="R9" s="154">
        <f>IFERROR(((SUM($M$2:$M9)-SUM($P$2:$P9))/(SUM($M$2:$M9))),"")</f>
        <v>0.14409044193216874</v>
      </c>
    </row>
    <row r="10" spans="1:18" x14ac:dyDescent="0.25">
      <c r="A10" s="75" t="str">
        <f>Original_data!A10</f>
        <v>SW-217</v>
      </c>
      <c r="B10" s="75" t="str">
        <f>Original_data!B10</f>
        <v>2021-07-14T12:08:52-04:08</v>
      </c>
      <c r="C10" s="75">
        <f>Original_data!C10</f>
        <v>30.458842852215188</v>
      </c>
      <c r="D10" s="75">
        <f>Original_data!D10</f>
        <v>-84.009784746325934</v>
      </c>
      <c r="E10" s="75">
        <f>Original_data!E10</f>
        <v>716303.3147160298</v>
      </c>
      <c r="F10" s="75">
        <f>Original_data!F10</f>
        <v>373236.32066606119</v>
      </c>
      <c r="G10" s="75">
        <f>Original_data!G10</f>
        <v>0</v>
      </c>
      <c r="H10" s="75" t="str">
        <f>Original_data!H10</f>
        <v>Cogon Grass (Imperata cylindrica)</v>
      </c>
      <c r="I10" s="75" t="str">
        <f>Original_data!I10</f>
        <v>0.25 acres (4 tennis courts)</v>
      </c>
      <c r="J10" s="116">
        <f>IFERROR(LOOKUP($I10,Lookup_Tables!$A$3:$A$9,Lookup_Tables!$B$3:$B$9),0)</f>
        <v>0.25</v>
      </c>
      <c r="K10" s="153" t="str">
        <f>Original_data!J10</f>
        <v>4) 26-50%</v>
      </c>
      <c r="L10" s="140">
        <f>IFERROR(LOOKUP($K10,Lookup_Tables!$A$12:$A$18,Lookup_Tables!$B$12:$B$18),0)</f>
        <v>0.375</v>
      </c>
      <c r="M10" s="140">
        <f t="shared" si="0"/>
        <v>9.375E-2</v>
      </c>
      <c r="N10" s="150" t="str">
        <f>Original_data!K10</f>
        <v>2) &lt;1%</v>
      </c>
      <c r="O10" s="146">
        <f>IFERROR(LOOKUP($N10,Lookup_Tables!$A$21:$A$28,Lookup_Tables!$B$21:$B$28),0)</f>
        <v>5.0000000000000001E-3</v>
      </c>
      <c r="P10" s="146">
        <f t="shared" si="1"/>
        <v>1.25E-3</v>
      </c>
      <c r="Q10" s="152">
        <f t="shared" si="2"/>
        <v>0.98666666666666669</v>
      </c>
      <c r="R10" s="154">
        <f>IFERROR(((SUM($M$2:$M10)-SUM($P$2:$P10))/(SUM($M$2:$M10))),"")</f>
        <v>0.51085316308763795</v>
      </c>
    </row>
    <row r="11" spans="1:18" x14ac:dyDescent="0.25">
      <c r="A11" s="75" t="str">
        <f>Original_data!A11</f>
        <v>SW-217</v>
      </c>
      <c r="B11" s="75" t="str">
        <f>Original_data!B11</f>
        <v>2021-07-14T12:08:52-04:09</v>
      </c>
      <c r="C11" s="75">
        <f>Original_data!C11</f>
        <v>30.695969511955777</v>
      </c>
      <c r="D11" s="75">
        <f>Original_data!D11</f>
        <v>-84.418798776533862</v>
      </c>
      <c r="E11" s="75">
        <f>Original_data!E11</f>
        <v>716272.52497731906</v>
      </c>
      <c r="F11" s="75">
        <f>Original_data!F11</f>
        <v>373243.60940816457</v>
      </c>
      <c r="G11" s="75">
        <f>Original_data!G11</f>
        <v>0</v>
      </c>
      <c r="H11" s="75" t="str">
        <f>Original_data!H11</f>
        <v>Old World Climbing Fern (Lygodium microphyllum)</v>
      </c>
      <c r="I11" s="75" t="str">
        <f>Original_data!I11</f>
        <v>0.01 acres (2-car garage)</v>
      </c>
      <c r="J11" s="116">
        <f>IFERROR(LOOKUP($I11,Lookup_Tables!$A$3:$A$9,Lookup_Tables!$B$3:$B$9),0)</f>
        <v>0.01</v>
      </c>
      <c r="K11" s="153" t="str">
        <f>Original_data!J11</f>
        <v>6) 76-95%</v>
      </c>
      <c r="L11" s="140">
        <f>IFERROR(LOOKUP($K11,Lookup_Tables!$A$12:$A$18,Lookup_Tables!$B$12:$B$18),0)</f>
        <v>0.85</v>
      </c>
      <c r="M11" s="140">
        <f t="shared" si="0"/>
        <v>8.5000000000000006E-3</v>
      </c>
      <c r="N11" s="150" t="str">
        <f>Original_data!K11</f>
        <v>3) 1-5%</v>
      </c>
      <c r="O11" s="146">
        <f>IFERROR(LOOKUP($N11,Lookup_Tables!$A$21:$A$28,Lookup_Tables!$B$21:$B$28),0)</f>
        <v>0.03</v>
      </c>
      <c r="P11" s="146">
        <f t="shared" si="1"/>
        <v>2.9999999999999997E-4</v>
      </c>
      <c r="Q11" s="152">
        <f t="shared" si="2"/>
        <v>0.96470588235294119</v>
      </c>
      <c r="R11" s="154">
        <f>IFERROR(((SUM($M$2:$M11)-SUM($P$2:$P11))/(SUM($M$2:$M11))),"")</f>
        <v>0.52808486878838645</v>
      </c>
    </row>
    <row r="12" spans="1:18" x14ac:dyDescent="0.25">
      <c r="A12" s="75" t="str">
        <f>Original_data!A12</f>
        <v>SW-217</v>
      </c>
      <c r="B12" s="75" t="str">
        <f>Original_data!B12</f>
        <v>2021-07-14T12:08:52-04:10</v>
      </c>
      <c r="C12" s="75">
        <f>Original_data!C12</f>
        <v>30.745598913982725</v>
      </c>
      <c r="D12" s="75">
        <f>Original_data!D12</f>
        <v>-84.041773618780724</v>
      </c>
      <c r="E12" s="75">
        <f>Original_data!E12</f>
        <v>716272.59985552332</v>
      </c>
      <c r="F12" s="75">
        <f>Original_data!F12</f>
        <v>373257.52477563167</v>
      </c>
      <c r="G12" s="75">
        <f>Original_data!G12</f>
        <v>0</v>
      </c>
      <c r="H12" s="75" t="str">
        <f>Original_data!H12</f>
        <v>Old World Climbing Fern (Lygodium microphyllum)</v>
      </c>
      <c r="I12" s="75" t="str">
        <f>Original_data!I12</f>
        <v>0.1 acres (1 basketball court)</v>
      </c>
      <c r="J12" s="116">
        <f>IFERROR(LOOKUP($I12,Lookup_Tables!$A$3:$A$9,Lookup_Tables!$B$3:$B$9),0)</f>
        <v>0.1</v>
      </c>
      <c r="K12" s="153" t="str">
        <f>Original_data!J12</f>
        <v>5) 51-75%</v>
      </c>
      <c r="L12" s="140">
        <f>IFERROR(LOOKUP($K12,Lookup_Tables!$A$12:$A$18,Lookup_Tables!$B$12:$B$18),0)</f>
        <v>0.625</v>
      </c>
      <c r="M12" s="140">
        <f t="shared" si="0"/>
        <v>6.25E-2</v>
      </c>
      <c r="N12" s="150" t="str">
        <f>Original_data!K12</f>
        <v>2) &lt;1%</v>
      </c>
      <c r="O12" s="146">
        <f>IFERROR(LOOKUP($N12,Lookup_Tables!$A$21:$A$28,Lookup_Tables!$B$21:$B$28),0)</f>
        <v>5.0000000000000001E-3</v>
      </c>
      <c r="P12" s="146">
        <f t="shared" si="1"/>
        <v>5.0000000000000001E-4</v>
      </c>
      <c r="Q12" s="152">
        <f t="shared" si="2"/>
        <v>0.99199999999999999</v>
      </c>
      <c r="R12" s="154">
        <f>IFERROR(((SUM($M$2:$M12)-SUM($P$2:$P12))/(SUM($M$2:$M12))),"")</f>
        <v>0.62933216935835889</v>
      </c>
    </row>
    <row r="13" spans="1:18" x14ac:dyDescent="0.25">
      <c r="A13" s="75" t="str">
        <f>Original_data!A13</f>
        <v>SW-217</v>
      </c>
      <c r="B13" s="75" t="str">
        <f>Original_data!B13</f>
        <v>2021-07-14T12:08:52-04:11</v>
      </c>
      <c r="C13" s="75">
        <f>Original_data!C13</f>
        <v>29.746543065443269</v>
      </c>
      <c r="D13" s="75">
        <f>Original_data!D13</f>
        <v>-84.677588988945686</v>
      </c>
      <c r="E13" s="75">
        <f>Original_data!E13</f>
        <v>716292.83928627486</v>
      </c>
      <c r="F13" s="75">
        <f>Original_data!F13</f>
        <v>373201.03135506168</v>
      </c>
      <c r="G13" s="75">
        <f>Original_data!G13</f>
        <v>0</v>
      </c>
      <c r="H13" s="75" t="str">
        <f>Original_data!H13</f>
        <v>Cogon Grass (Imperata cylindrica)</v>
      </c>
      <c r="I13" s="75" t="str">
        <f>Original_data!I13</f>
        <v>0.25 acres (4 tennis courts)</v>
      </c>
      <c r="J13" s="116">
        <f>IFERROR(LOOKUP($I13,Lookup_Tables!$A$3:$A$9,Lookup_Tables!$B$3:$B$9),0)</f>
        <v>0.25</v>
      </c>
      <c r="K13" s="153" t="str">
        <f>Original_data!J13</f>
        <v>2) 1-5%</v>
      </c>
      <c r="L13" s="140">
        <f>IFERROR(LOOKUP($K13,Lookup_Tables!$A$12:$A$18,Lookup_Tables!$B$12:$B$18),0)</f>
        <v>0.03</v>
      </c>
      <c r="M13" s="140">
        <f t="shared" si="0"/>
        <v>7.4999999999999997E-3</v>
      </c>
      <c r="N13" s="150" t="str">
        <f>Original_data!K13</f>
        <v>3) 1-5%</v>
      </c>
      <c r="O13" s="146">
        <f>IFERROR(LOOKUP($N13,Lookup_Tables!$A$21:$A$28,Lookup_Tables!$B$21:$B$28),0)</f>
        <v>0.03</v>
      </c>
      <c r="P13" s="146">
        <f t="shared" si="1"/>
        <v>7.4999999999999997E-3</v>
      </c>
      <c r="Q13" s="152">
        <f t="shared" si="2"/>
        <v>0</v>
      </c>
      <c r="R13" s="154">
        <f>IFERROR(((SUM($M$2:$M13)-SUM($P$2:$P13))/(SUM($M$2:$M13))),"")</f>
        <v>0.61327094853253938</v>
      </c>
    </row>
    <row r="14" spans="1:18" x14ac:dyDescent="0.25">
      <c r="A14" s="75" t="str">
        <f>Original_data!A14</f>
        <v>SW-217</v>
      </c>
      <c r="B14" s="75" t="str">
        <f>Original_data!B14</f>
        <v>2021-07-14T12:08:52-04:12</v>
      </c>
      <c r="C14" s="75">
        <f>Original_data!C14</f>
        <v>30.353591387617961</v>
      </c>
      <c r="D14" s="75">
        <f>Original_data!D14</f>
        <v>-83.736853019103435</v>
      </c>
      <c r="E14" s="75">
        <f>Original_data!E14</f>
        <v>716289.72551347385</v>
      </c>
      <c r="F14" s="75">
        <f>Original_data!F14</f>
        <v>373282.31059597328</v>
      </c>
      <c r="G14" s="75">
        <f>Original_data!G14</f>
        <v>0</v>
      </c>
      <c r="H14" s="75" t="str">
        <f>Original_data!H14</f>
        <v>Melaleuca (Melaleuca quinquenervia)</v>
      </c>
      <c r="I14" s="75" t="str">
        <f>Original_data!I14</f>
        <v>0.001 acres (2 large desks)</v>
      </c>
      <c r="J14" s="116">
        <f>IFERROR(LOOKUP($I14,Lookup_Tables!$A$3:$A$9,Lookup_Tables!$B$3:$B$9),0)</f>
        <v>1E-3</v>
      </c>
      <c r="K14" s="153" t="str">
        <f>Original_data!J14</f>
        <v>6) 76-95%</v>
      </c>
      <c r="L14" s="140">
        <f>IFERROR(LOOKUP($K14,Lookup_Tables!$A$12:$A$18,Lookup_Tables!$B$12:$B$18),0)</f>
        <v>0.85</v>
      </c>
      <c r="M14" s="140">
        <f t="shared" si="0"/>
        <v>8.4999999999999995E-4</v>
      </c>
      <c r="N14" s="150" t="str">
        <f>Original_data!K14</f>
        <v>2) &lt;1%</v>
      </c>
      <c r="O14" s="146">
        <f>IFERROR(LOOKUP($N14,Lookup_Tables!$A$21:$A$28,Lookup_Tables!$B$21:$B$28),0)</f>
        <v>5.0000000000000001E-3</v>
      </c>
      <c r="P14" s="146">
        <f t="shared" si="1"/>
        <v>5.0000000000000004E-6</v>
      </c>
      <c r="Q14" s="152">
        <f t="shared" si="2"/>
        <v>0.99411764705882355</v>
      </c>
      <c r="R14" s="154">
        <f>IFERROR(((SUM($M$2:$M14)-SUM($P$2:$P14))/(SUM($M$2:$M14))),"")</f>
        <v>0.61436932733904492</v>
      </c>
    </row>
    <row r="15" spans="1:18" x14ac:dyDescent="0.25">
      <c r="A15" s="75" t="str">
        <f>Original_data!A15</f>
        <v>SW-217</v>
      </c>
      <c r="B15" s="75" t="str">
        <f>Original_data!B15</f>
        <v>2021-07-14T12:08:52-04:13</v>
      </c>
      <c r="C15" s="75">
        <f>Original_data!C15</f>
        <v>30.703262610199186</v>
      </c>
      <c r="D15" s="75">
        <f>Original_data!D15</f>
        <v>-84.188489496109185</v>
      </c>
      <c r="E15" s="75">
        <f>Original_data!E15</f>
        <v>716321.01113448117</v>
      </c>
      <c r="F15" s="75">
        <f>Original_data!F15</f>
        <v>373262.79675016791</v>
      </c>
      <c r="G15" s="75">
        <f>Original_data!G15</f>
        <v>0</v>
      </c>
      <c r="H15" s="75" t="str">
        <f>Original_data!H15</f>
        <v>Old World Climbing Fern (Lygodium microphyllum)</v>
      </c>
      <c r="I15" s="75" t="str">
        <f>Original_data!I15</f>
        <v>0.001 acres (2 large desks)</v>
      </c>
      <c r="J15" s="116">
        <f>IFERROR(LOOKUP($I15,Lookup_Tables!$A$3:$A$9,Lookup_Tables!$B$3:$B$9),0)</f>
        <v>1E-3</v>
      </c>
      <c r="K15" s="153" t="str">
        <f>Original_data!J15</f>
        <v>3) 6-25%</v>
      </c>
      <c r="L15" s="140">
        <f>IFERROR(LOOKUP($K15,Lookup_Tables!$A$12:$A$18,Lookup_Tables!$B$12:$B$18),0)</f>
        <v>0.15</v>
      </c>
      <c r="M15" s="140">
        <f t="shared" si="0"/>
        <v>1.4999999999999999E-4</v>
      </c>
      <c r="N15" s="150" t="str">
        <f>Original_data!K15</f>
        <v>4) 6-25%</v>
      </c>
      <c r="O15" s="146">
        <f>IFERROR(LOOKUP($N15,Lookup_Tables!$A$21:$A$28,Lookup_Tables!$B$21:$B$28),0)</f>
        <v>0.15</v>
      </c>
      <c r="P15" s="146">
        <f t="shared" si="1"/>
        <v>1.4999999999999999E-4</v>
      </c>
      <c r="Q15" s="152">
        <f t="shared" si="2"/>
        <v>0</v>
      </c>
      <c r="R15" s="154">
        <f>IFERROR(((SUM($M$2:$M15)-SUM($P$2:$P15))/(SUM($M$2:$M15))),"")</f>
        <v>0.6140568037303944</v>
      </c>
    </row>
    <row r="16" spans="1:18" x14ac:dyDescent="0.25">
      <c r="A16" s="75" t="str">
        <f>Original_data!A16</f>
        <v>SW-217</v>
      </c>
      <c r="B16" s="75" t="str">
        <f>Original_data!B16</f>
        <v>2021-07-14T12:08:52-04:14</v>
      </c>
      <c r="C16" s="75">
        <f>Original_data!C16</f>
        <v>30.701004180932237</v>
      </c>
      <c r="D16" s="75">
        <f>Original_data!D16</f>
        <v>-83.754333048198674</v>
      </c>
      <c r="E16" s="75">
        <f>Original_data!E16</f>
        <v>716343.89790909679</v>
      </c>
      <c r="F16" s="75">
        <f>Original_data!F16</f>
        <v>373249.52575775079</v>
      </c>
      <c r="G16" s="75">
        <f>Original_data!G16</f>
        <v>0</v>
      </c>
      <c r="H16" s="75" t="str">
        <f>Original_data!H16</f>
        <v>Cogon Grass (Imperata cylindrica)</v>
      </c>
      <c r="I16" s="75" t="str">
        <f>Original_data!I16</f>
        <v>0.01 acres (2-car garage)</v>
      </c>
      <c r="J16" s="116">
        <f>IFERROR(LOOKUP($I16,Lookup_Tables!$A$3:$A$9,Lookup_Tables!$B$3:$B$9),0)</f>
        <v>0.01</v>
      </c>
      <c r="K16" s="153" t="str">
        <f>Original_data!J16</f>
        <v>5) 51-75%</v>
      </c>
      <c r="L16" s="140">
        <f>IFERROR(LOOKUP($K16,Lookup_Tables!$A$12:$A$18,Lookup_Tables!$B$12:$B$18),0)</f>
        <v>0.625</v>
      </c>
      <c r="M16" s="140">
        <f t="shared" si="0"/>
        <v>6.2500000000000003E-3</v>
      </c>
      <c r="N16" s="150" t="str">
        <f>Original_data!K16</f>
        <v>2) &lt;1%</v>
      </c>
      <c r="O16" s="146">
        <f>IFERROR(LOOKUP($N16,Lookup_Tables!$A$21:$A$28,Lookup_Tables!$B$21:$B$28),0)</f>
        <v>5.0000000000000001E-3</v>
      </c>
      <c r="P16" s="146">
        <f t="shared" si="1"/>
        <v>5.0000000000000002E-5</v>
      </c>
      <c r="Q16" s="152">
        <f t="shared" si="2"/>
        <v>0.9920000000000001</v>
      </c>
      <c r="R16" s="154">
        <f>IFERROR(((SUM($M$2:$M16)-SUM($P$2:$P16))/(SUM($M$2:$M16))),"")</f>
        <v>0.62190120381901215</v>
      </c>
    </row>
    <row r="17" spans="1:18" x14ac:dyDescent="0.25">
      <c r="A17" s="75" t="str">
        <f>Original_data!A17</f>
        <v>SW-217</v>
      </c>
      <c r="B17" s="75" t="str">
        <f>Original_data!B17</f>
        <v>2021-07-14T12:08:52-04:15</v>
      </c>
      <c r="C17" s="75">
        <f>Original_data!C17</f>
        <v>30.724320442934896</v>
      </c>
      <c r="D17" s="75">
        <f>Original_data!D17</f>
        <v>-84.012631125080304</v>
      </c>
      <c r="E17" s="75">
        <f>Original_data!E17</f>
        <v>716312.17565354181</v>
      </c>
      <c r="F17" s="75">
        <f>Original_data!F17</f>
        <v>373224.04186563543</v>
      </c>
      <c r="G17" s="75">
        <f>Original_data!G17</f>
        <v>0</v>
      </c>
      <c r="H17" s="75" t="str">
        <f>Original_data!H17</f>
        <v>Earleaf Acacia (Acacia auriculiformis)</v>
      </c>
      <c r="I17" s="75" t="str">
        <f>Original_data!I17</f>
        <v>0.1 acres (1 basketball court)</v>
      </c>
      <c r="J17" s="116">
        <f>IFERROR(LOOKUP($I17,Lookup_Tables!$A$3:$A$9,Lookup_Tables!$B$3:$B$9),0)</f>
        <v>0.1</v>
      </c>
      <c r="K17" s="153" t="str">
        <f>Original_data!J17</f>
        <v>5) 51-75%</v>
      </c>
      <c r="L17" s="140">
        <f>IFERROR(LOOKUP($K17,Lookup_Tables!$A$12:$A$18,Lookup_Tables!$B$12:$B$18),0)</f>
        <v>0.625</v>
      </c>
      <c r="M17" s="140">
        <f t="shared" si="0"/>
        <v>6.25E-2</v>
      </c>
      <c r="N17" s="150" t="str">
        <f>Original_data!K17</f>
        <v>4) 6-25%</v>
      </c>
      <c r="O17" s="146">
        <f>IFERROR(LOOKUP($N17,Lookup_Tables!$A$21:$A$28,Lookup_Tables!$B$21:$B$28),0)</f>
        <v>0.15</v>
      </c>
      <c r="P17" s="146">
        <f t="shared" si="1"/>
        <v>1.4999999999999999E-2</v>
      </c>
      <c r="Q17" s="152">
        <f t="shared" si="2"/>
        <v>0.76</v>
      </c>
      <c r="R17" s="154">
        <f>IFERROR(((SUM($M$2:$M17)-SUM($P$2:$P17))/(SUM($M$2:$M17))),"")</f>
        <v>0.64563767617738055</v>
      </c>
    </row>
    <row r="18" spans="1:18" x14ac:dyDescent="0.25">
      <c r="A18" s="75" t="str">
        <f>Original_data!A18</f>
        <v>SW-217</v>
      </c>
      <c r="B18" s="75" t="str">
        <f>Original_data!B18</f>
        <v>2021-07-14T12:08:52-04:16</v>
      </c>
      <c r="C18" s="75">
        <f>Original_data!C18</f>
        <v>30.55757945299365</v>
      </c>
      <c r="D18" s="75">
        <f>Original_data!D18</f>
        <v>-84.382815651686641</v>
      </c>
      <c r="E18" s="75">
        <f>Original_data!E18</f>
        <v>716297.02389865753</v>
      </c>
      <c r="F18" s="75">
        <f>Original_data!F18</f>
        <v>373246.32919843064</v>
      </c>
      <c r="G18" s="75">
        <f>Original_data!G18</f>
        <v>0</v>
      </c>
      <c r="H18" s="75" t="str">
        <f>Original_data!H18</f>
        <v>Cogon Grass (Imperata cylindrica)</v>
      </c>
      <c r="I18" s="75" t="str">
        <f>Original_data!I18</f>
        <v>1.0 acres (1 football field)</v>
      </c>
      <c r="J18" s="116">
        <f>IFERROR(LOOKUP($I18,Lookup_Tables!$A$3:$A$9,Lookup_Tables!$B$3:$B$9),0)</f>
        <v>1</v>
      </c>
      <c r="K18" s="153" t="str">
        <f>Original_data!J18</f>
        <v>5) 51-75%</v>
      </c>
      <c r="L18" s="140">
        <f>IFERROR(LOOKUP($K18,Lookup_Tables!$A$12:$A$18,Lookup_Tables!$B$12:$B$18),0)</f>
        <v>0.625</v>
      </c>
      <c r="M18" s="140">
        <f t="shared" si="0"/>
        <v>0.625</v>
      </c>
      <c r="N18" s="150" t="str">
        <f>Original_data!K18</f>
        <v>3) 1-5%</v>
      </c>
      <c r="O18" s="146">
        <f>IFERROR(LOOKUP($N18,Lookup_Tables!$A$21:$A$28,Lookup_Tables!$B$21:$B$28),0)</f>
        <v>0.03</v>
      </c>
      <c r="P18" s="146">
        <f t="shared" si="1"/>
        <v>0.03</v>
      </c>
      <c r="Q18" s="152">
        <f t="shared" si="2"/>
        <v>0.95199999999999996</v>
      </c>
      <c r="R18" s="154">
        <f>IFERROR(((SUM($M$2:$M18)-SUM($P$2:$P18))/(SUM($M$2:$M18))),"")</f>
        <v>0.83931723353141996</v>
      </c>
    </row>
    <row r="19" spans="1:18" x14ac:dyDescent="0.25">
      <c r="A19" s="75" t="str">
        <f>Original_data!A19</f>
        <v>SW-217</v>
      </c>
      <c r="B19" s="75" t="str">
        <f>Original_data!B19</f>
        <v>2021-07-14T12:08:52-04:17</v>
      </c>
      <c r="C19" s="75">
        <f>Original_data!C19</f>
        <v>30.527468003268865</v>
      </c>
      <c r="D19" s="75">
        <f>Original_data!D19</f>
        <v>-84.681005613662961</v>
      </c>
      <c r="E19" s="75">
        <f>Original_data!E19</f>
        <v>716288.21559274429</v>
      </c>
      <c r="F19" s="75">
        <f>Original_data!F19</f>
        <v>373268.0632650081</v>
      </c>
      <c r="G19" s="75">
        <f>Original_data!G19</f>
        <v>0</v>
      </c>
      <c r="H19" s="75" t="str">
        <f>Original_data!H19</f>
        <v>Old World Climbing Fern (Lygodium microphyllum)</v>
      </c>
      <c r="I19" s="75" t="str">
        <f>Original_data!I19</f>
        <v>0.001 acres (2 large desks)</v>
      </c>
      <c r="J19" s="116">
        <f>IFERROR(LOOKUP($I19,Lookup_Tables!$A$3:$A$9,Lookup_Tables!$B$3:$B$9),0)</f>
        <v>1E-3</v>
      </c>
      <c r="K19" s="153" t="str">
        <f>Original_data!J19</f>
        <v>6) 76-95%</v>
      </c>
      <c r="L19" s="140">
        <f>IFERROR(LOOKUP($K19,Lookup_Tables!$A$12:$A$18,Lookup_Tables!$B$12:$B$18),0)</f>
        <v>0.85</v>
      </c>
      <c r="M19" s="140">
        <f t="shared" si="0"/>
        <v>8.4999999999999995E-4</v>
      </c>
      <c r="N19" s="150" t="str">
        <f>Original_data!K19</f>
        <v>1) 0%</v>
      </c>
      <c r="O19" s="146">
        <f>IFERROR(LOOKUP($N19,Lookup_Tables!$A$21:$A$28,Lookup_Tables!$B$21:$B$28),0)</f>
        <v>0</v>
      </c>
      <c r="P19" s="146">
        <f t="shared" si="1"/>
        <v>0</v>
      </c>
      <c r="Q19" s="152">
        <f t="shared" si="2"/>
        <v>1</v>
      </c>
      <c r="R19" s="154">
        <f>IFERROR(((SUM($M$2:$M19)-SUM($P$2:$P19))/(SUM($M$2:$M19))),"")</f>
        <v>0.83945526668182624</v>
      </c>
    </row>
    <row r="20" spans="1:18" x14ac:dyDescent="0.25">
      <c r="A20" s="75" t="str">
        <f>Original_data!A20</f>
        <v>SW-217</v>
      </c>
      <c r="B20" s="75" t="str">
        <f>Original_data!B20</f>
        <v>2021-07-14T12:08:52-04:18</v>
      </c>
      <c r="C20" s="75">
        <f>Original_data!C20</f>
        <v>30.542301529003481</v>
      </c>
      <c r="D20" s="75">
        <f>Original_data!D20</f>
        <v>-84.236848511884205</v>
      </c>
      <c r="E20" s="75">
        <f>Original_data!E20</f>
        <v>716279.40277910244</v>
      </c>
      <c r="F20" s="75">
        <f>Original_data!F20</f>
        <v>373270.01157050038</v>
      </c>
      <c r="G20" s="75">
        <f>Original_data!G20</f>
        <v>0</v>
      </c>
      <c r="H20" s="75" t="str">
        <f>Original_data!H20</f>
        <v>Old World Climbing Fern (Lygodium microphyllum)</v>
      </c>
      <c r="I20" s="75" t="str">
        <f>Original_data!I20</f>
        <v>0.5 acres (1/2 of a football field)</v>
      </c>
      <c r="J20" s="116">
        <f>IFERROR(LOOKUP($I20,Lookup_Tables!$A$3:$A$9,Lookup_Tables!$B$3:$B$9),0)</f>
        <v>0.5</v>
      </c>
      <c r="K20" s="153" t="str">
        <f>Original_data!J20</f>
        <v>4) 26-50%</v>
      </c>
      <c r="L20" s="140">
        <f>IFERROR(LOOKUP($K20,Lookup_Tables!$A$12:$A$18,Lookup_Tables!$B$12:$B$18),0)</f>
        <v>0.375</v>
      </c>
      <c r="M20" s="140">
        <f t="shared" si="0"/>
        <v>0.1875</v>
      </c>
      <c r="N20" s="150" t="str">
        <f>Original_data!K20</f>
        <v>3) 1-5%</v>
      </c>
      <c r="O20" s="146">
        <f>IFERROR(LOOKUP($N20,Lookup_Tables!$A$21:$A$28,Lookup_Tables!$B$21:$B$28),0)</f>
        <v>0.03</v>
      </c>
      <c r="P20" s="146">
        <f t="shared" si="1"/>
        <v>1.4999999999999999E-2</v>
      </c>
      <c r="Q20" s="152">
        <f t="shared" si="2"/>
        <v>0.91999999999999993</v>
      </c>
      <c r="R20" s="154">
        <f>IFERROR(((SUM($M$2:$M20)-SUM($P$2:$P20))/(SUM($M$2:$M20))),"")</f>
        <v>0.85228658212791264</v>
      </c>
    </row>
    <row r="21" spans="1:18" x14ac:dyDescent="0.25">
      <c r="A21" s="75" t="str">
        <f>Original_data!A21</f>
        <v>SW-217</v>
      </c>
      <c r="B21" s="75" t="str">
        <f>Original_data!B21</f>
        <v>2021-07-14T12:08:52-04:19</v>
      </c>
      <c r="C21" s="75">
        <f>Original_data!C21</f>
        <v>30.423617964373165</v>
      </c>
      <c r="D21" s="75">
        <f>Original_data!D21</f>
        <v>-84.527470865909237</v>
      </c>
      <c r="E21" s="75">
        <f>Original_data!E21</f>
        <v>716321.11422890716</v>
      </c>
      <c r="F21" s="75">
        <f>Original_data!F21</f>
        <v>373231.53937120351</v>
      </c>
      <c r="G21" s="75">
        <f>Original_data!G21</f>
        <v>0</v>
      </c>
      <c r="H21" s="75" t="str">
        <f>Original_data!H21</f>
        <v>Cogon Grass (Imperata cylindrica)</v>
      </c>
      <c r="I21" s="75" t="str">
        <f>Original_data!I21</f>
        <v>0.001 acres (2 large desks)</v>
      </c>
      <c r="J21" s="116">
        <f>IFERROR(LOOKUP($I21,Lookup_Tables!$A$3:$A$9,Lookup_Tables!$B$3:$B$9),0)</f>
        <v>1E-3</v>
      </c>
      <c r="K21" s="153" t="str">
        <f>Original_data!J21</f>
        <v>5) 51-75%</v>
      </c>
      <c r="L21" s="140">
        <f>IFERROR(LOOKUP($K21,Lookup_Tables!$A$12:$A$18,Lookup_Tables!$B$12:$B$18),0)</f>
        <v>0.625</v>
      </c>
      <c r="M21" s="140">
        <f t="shared" si="0"/>
        <v>6.2500000000000001E-4</v>
      </c>
      <c r="N21" s="150" t="str">
        <f>Original_data!K21</f>
        <v>6) 51-75%</v>
      </c>
      <c r="O21" s="146">
        <f>IFERROR(LOOKUP($N21,Lookup_Tables!$A$21:$A$28,Lookup_Tables!$B$21:$B$28),0)</f>
        <v>0.625</v>
      </c>
      <c r="P21" s="146">
        <f t="shared" si="1"/>
        <v>6.2500000000000001E-4</v>
      </c>
      <c r="Q21" s="152">
        <f t="shared" si="2"/>
        <v>0</v>
      </c>
      <c r="R21" s="154">
        <f>IFERROR(((SUM($M$2:$M21)-SUM($P$2:$P21))/(SUM($M$2:$M21))),"")</f>
        <v>0.85183423913043488</v>
      </c>
    </row>
    <row r="22" spans="1:18" x14ac:dyDescent="0.25">
      <c r="A22" s="75" t="str">
        <f>Original_data!A22</f>
        <v>SW-217</v>
      </c>
      <c r="B22" s="75" t="str">
        <f>Original_data!B22</f>
        <v>2021-07-14T12:08:52-04:20</v>
      </c>
      <c r="C22" s="75">
        <f>Original_data!C22</f>
        <v>30.111039548451604</v>
      </c>
      <c r="D22" s="75">
        <f>Original_data!D22</f>
        <v>-84.668136802743874</v>
      </c>
      <c r="E22" s="75">
        <f>Original_data!E22</f>
        <v>716279.7729890754</v>
      </c>
      <c r="F22" s="75">
        <f>Original_data!F22</f>
        <v>373214.04125466204</v>
      </c>
      <c r="G22" s="75">
        <f>Original_data!G22</f>
        <v>0</v>
      </c>
      <c r="H22" s="75" t="str">
        <f>Original_data!H22</f>
        <v>Old World Climbing Fern (Lygodium microphyllum)</v>
      </c>
      <c r="I22" s="75" t="str">
        <f>Original_data!I22</f>
        <v>0.01 acres (2-car garage)</v>
      </c>
      <c r="J22" s="116">
        <f>IFERROR(LOOKUP($I22,Lookup_Tables!$A$3:$A$9,Lookup_Tables!$B$3:$B$9),0)</f>
        <v>0.01</v>
      </c>
      <c r="K22" s="153" t="str">
        <f>Original_data!J22</f>
        <v>6) 76-95%</v>
      </c>
      <c r="L22" s="140">
        <f>IFERROR(LOOKUP($K22,Lookup_Tables!$A$12:$A$18,Lookup_Tables!$B$12:$B$18),0)</f>
        <v>0.85</v>
      </c>
      <c r="M22" s="140">
        <f t="shared" si="0"/>
        <v>8.5000000000000006E-3</v>
      </c>
      <c r="N22" s="150" t="str">
        <f>Original_data!K22</f>
        <v>2) &lt;1%</v>
      </c>
      <c r="O22" s="146">
        <f>IFERROR(LOOKUP($N22,Lookup_Tables!$A$21:$A$28,Lookup_Tables!$B$21:$B$28),0)</f>
        <v>5.0000000000000001E-3</v>
      </c>
      <c r="P22" s="146">
        <f t="shared" si="1"/>
        <v>5.0000000000000002E-5</v>
      </c>
      <c r="Q22" s="152">
        <f t="shared" si="2"/>
        <v>0.99411764705882355</v>
      </c>
      <c r="R22" s="154">
        <f>IFERROR(((SUM($M$2:$M22)-SUM($P$2:$P22))/(SUM($M$2:$M22))),"")</f>
        <v>0.85285389090295938</v>
      </c>
    </row>
    <row r="23" spans="1:18" x14ac:dyDescent="0.25">
      <c r="A23" s="75" t="str">
        <f>Original_data!A23</f>
        <v>SW-217</v>
      </c>
      <c r="B23" s="75" t="str">
        <f>Original_data!B23</f>
        <v>2021-07-14T12:08:52-04:21</v>
      </c>
      <c r="C23" s="75">
        <f>Original_data!C23</f>
        <v>29.904844255143939</v>
      </c>
      <c r="D23" s="75">
        <f>Original_data!D23</f>
        <v>-84.806588955101532</v>
      </c>
      <c r="E23" s="75">
        <f>Original_data!E23</f>
        <v>716316.45322671195</v>
      </c>
      <c r="F23" s="75">
        <f>Original_data!F23</f>
        <v>373220.15986977448</v>
      </c>
      <c r="G23" s="75">
        <f>Original_data!G23</f>
        <v>0</v>
      </c>
      <c r="H23" s="75" t="str">
        <f>Original_data!H23</f>
        <v>Old World Climbing Fern (Lygodium microphyllum)</v>
      </c>
      <c r="I23" s="75" t="str">
        <f>Original_data!I23</f>
        <v>0.001 acres (2 large desks)</v>
      </c>
      <c r="J23" s="116">
        <f>IFERROR(LOOKUP($I23,Lookup_Tables!$A$3:$A$9,Lookup_Tables!$B$3:$B$9),0)</f>
        <v>1E-3</v>
      </c>
      <c r="K23" s="153" t="str">
        <f>Original_data!J23</f>
        <v>3) 6-25%</v>
      </c>
      <c r="L23" s="140">
        <f>IFERROR(LOOKUP($K23,Lookup_Tables!$A$12:$A$18,Lookup_Tables!$B$12:$B$18),0)</f>
        <v>0.15</v>
      </c>
      <c r="M23" s="140">
        <f t="shared" si="0"/>
        <v>1.4999999999999999E-4</v>
      </c>
      <c r="N23" s="150" t="str">
        <f>Original_data!K23</f>
        <v>2) &lt;1%</v>
      </c>
      <c r="O23" s="146">
        <f>IFERROR(LOOKUP($N23,Lookup_Tables!$A$21:$A$28,Lookup_Tables!$B$21:$B$28),0)</f>
        <v>5.0000000000000001E-3</v>
      </c>
      <c r="P23" s="146">
        <f t="shared" si="1"/>
        <v>5.0000000000000004E-6</v>
      </c>
      <c r="Q23" s="152">
        <f t="shared" si="2"/>
        <v>0.96666666666666656</v>
      </c>
      <c r="R23" s="154">
        <f>IFERROR(((SUM($M$2:$M23)-SUM($P$2:$P23))/(SUM($M$2:$M23))),"")</f>
        <v>0.8528682824025291</v>
      </c>
    </row>
    <row r="24" spans="1:18" x14ac:dyDescent="0.25">
      <c r="A24" s="75" t="str">
        <f>Original_data!A24</f>
        <v>SW-217</v>
      </c>
      <c r="B24" s="75" t="str">
        <f>Original_data!B24</f>
        <v>2021-07-14T12:08:52-04:22</v>
      </c>
      <c r="C24" s="75">
        <f>Original_data!C24</f>
        <v>29.890643404128713</v>
      </c>
      <c r="D24" s="75">
        <f>Original_data!D24</f>
        <v>-83.729250520559432</v>
      </c>
      <c r="E24" s="75">
        <f>Original_data!E24</f>
        <v>716321.6376072343</v>
      </c>
      <c r="F24" s="75">
        <f>Original_data!F24</f>
        <v>373223.53054213896</v>
      </c>
      <c r="G24" s="75">
        <f>Original_data!G24</f>
        <v>0</v>
      </c>
      <c r="H24" s="75" t="str">
        <f>Original_data!H24</f>
        <v>Old World Climbing Fern (Lygodium microphyllum)</v>
      </c>
      <c r="I24" s="75" t="str">
        <f>Original_data!I24</f>
        <v>0.01 acres (2-car garage)</v>
      </c>
      <c r="J24" s="116">
        <f>IFERROR(LOOKUP($I24,Lookup_Tables!$A$3:$A$9,Lookup_Tables!$B$3:$B$9),0)</f>
        <v>0.01</v>
      </c>
      <c r="K24" s="153" t="str">
        <f>Original_data!J24</f>
        <v>4) 26-50%</v>
      </c>
      <c r="L24" s="140">
        <f>IFERROR(LOOKUP($K24,Lookup_Tables!$A$12:$A$18,Lookup_Tables!$B$12:$B$18),0)</f>
        <v>0.375</v>
      </c>
      <c r="M24" s="140">
        <f t="shared" si="0"/>
        <v>3.7499999999999999E-3</v>
      </c>
      <c r="N24" s="150" t="str">
        <f>Original_data!K24</f>
        <v>2) &lt;1%</v>
      </c>
      <c r="O24" s="146">
        <f>IFERROR(LOOKUP($N24,Lookup_Tables!$A$21:$A$28,Lookup_Tables!$B$21:$B$28),0)</f>
        <v>5.0000000000000001E-3</v>
      </c>
      <c r="P24" s="146">
        <f t="shared" si="1"/>
        <v>5.0000000000000002E-5</v>
      </c>
      <c r="Q24" s="152">
        <f t="shared" si="2"/>
        <v>0.98666666666666658</v>
      </c>
      <c r="R24" s="154">
        <f>IFERROR(((SUM($M$2:$M24)-SUM($P$2:$P24))/(SUM($M$2:$M24))),"")</f>
        <v>0.85328991596638659</v>
      </c>
    </row>
    <row r="25" spans="1:18" x14ac:dyDescent="0.25">
      <c r="A25" s="75" t="str">
        <f>Original_data!A25</f>
        <v>SW-217</v>
      </c>
      <c r="B25" s="75" t="str">
        <f>Original_data!B25</f>
        <v>2021-07-14T12:08:52-04:23</v>
      </c>
      <c r="C25" s="75">
        <f>Original_data!C25</f>
        <v>30.468484116831036</v>
      </c>
      <c r="D25" s="75">
        <f>Original_data!D25</f>
        <v>-84.145093635664367</v>
      </c>
      <c r="E25" s="75">
        <f>Original_data!E25</f>
        <v>716311.63133897446</v>
      </c>
      <c r="F25" s="75">
        <f>Original_data!F25</f>
        <v>373201.39362781134</v>
      </c>
      <c r="G25" s="75">
        <f>Original_data!G25</f>
        <v>0</v>
      </c>
      <c r="H25" s="75" t="str">
        <f>Original_data!H25</f>
        <v>Old World Climbing Fern (Lygodium microphyllum)</v>
      </c>
      <c r="I25" s="75" t="str">
        <f>Original_data!I25</f>
        <v>0.001 acres (2 large desks)</v>
      </c>
      <c r="J25" s="116">
        <f>IFERROR(LOOKUP($I25,Lookup_Tables!$A$3:$A$9,Lookup_Tables!$B$3:$B$9),0)</f>
        <v>1E-3</v>
      </c>
      <c r="K25" s="153" t="str">
        <f>Original_data!J25</f>
        <v>7) 96-100%</v>
      </c>
      <c r="L25" s="140">
        <f>IFERROR(LOOKUP($K25,Lookup_Tables!$A$12:$A$18,Lookup_Tables!$B$12:$B$18),0)</f>
        <v>0.97499999999999998</v>
      </c>
      <c r="M25" s="140">
        <f t="shared" si="0"/>
        <v>9.7499999999999996E-4</v>
      </c>
      <c r="N25" s="150" t="str">
        <f>Original_data!K25</f>
        <v>1) 0%</v>
      </c>
      <c r="O25" s="146">
        <f>IFERROR(LOOKUP($N25,Lookup_Tables!$A$21:$A$28,Lookup_Tables!$B$21:$B$28),0)</f>
        <v>0</v>
      </c>
      <c r="P25" s="146">
        <f t="shared" si="1"/>
        <v>0</v>
      </c>
      <c r="Q25" s="152">
        <f t="shared" si="2"/>
        <v>1</v>
      </c>
      <c r="R25" s="154">
        <f>IFERROR(((SUM($M$2:$M25)-SUM($P$2:$P25))/(SUM($M$2:$M25))),"")</f>
        <v>0.85341002120111675</v>
      </c>
    </row>
    <row r="26" spans="1:18" x14ac:dyDescent="0.25">
      <c r="A26" s="75" t="str">
        <f>Original_data!A26</f>
        <v>SW-217</v>
      </c>
      <c r="B26" s="75" t="str">
        <f>Original_data!B26</f>
        <v>2021-07-14T12:08:52-04:24</v>
      </c>
      <c r="C26" s="75">
        <f>Original_data!C26</f>
        <v>29.716527391932615</v>
      </c>
      <c r="D26" s="75">
        <f>Original_data!D26</f>
        <v>-83.938133201068538</v>
      </c>
      <c r="E26" s="75">
        <f>Original_data!E26</f>
        <v>716276.31559653941</v>
      </c>
      <c r="F26" s="75">
        <f>Original_data!F26</f>
        <v>373288.07551343268</v>
      </c>
      <c r="G26" s="75" t="str">
        <f>Original_data!G26</f>
        <v>Egger's nutrush</v>
      </c>
      <c r="H26" s="75" t="str">
        <f>Original_data!H26</f>
        <v>Egger's nutrush</v>
      </c>
      <c r="I26" s="75" t="str">
        <f>Original_data!I26</f>
        <v>0.001 acres (2 large desks)</v>
      </c>
      <c r="J26" s="116">
        <f>IFERROR(LOOKUP($I26,Lookup_Tables!$A$3:$A$9,Lookup_Tables!$B$3:$B$9),0)</f>
        <v>1E-3</v>
      </c>
      <c r="K26" s="153" t="str">
        <f>Original_data!J26</f>
        <v>2) 1-5%</v>
      </c>
      <c r="L26" s="140">
        <f>IFERROR(LOOKUP($K26,Lookup_Tables!$A$12:$A$18,Lookup_Tables!$B$12:$B$18),0)</f>
        <v>0.03</v>
      </c>
      <c r="M26" s="140">
        <f t="shared" si="0"/>
        <v>3.0000000000000001E-5</v>
      </c>
      <c r="N26" s="150" t="str">
        <f>Original_data!K26</f>
        <v>2) &lt;1%</v>
      </c>
      <c r="O26" s="146">
        <f>IFERROR(LOOKUP($N26,Lookup_Tables!$A$21:$A$28,Lookup_Tables!$B$21:$B$28),0)</f>
        <v>5.0000000000000001E-3</v>
      </c>
      <c r="P26" s="146">
        <f t="shared" si="1"/>
        <v>5.0000000000000004E-6</v>
      </c>
      <c r="Q26" s="152">
        <f t="shared" si="2"/>
        <v>0.83333333333333337</v>
      </c>
      <c r="R26" s="154">
        <f>IFERROR(((SUM($M$2:$M26)-SUM($P$2:$P26))/(SUM($M$2:$M26))),"")</f>
        <v>0.85340951549321786</v>
      </c>
    </row>
    <row r="27" spans="1:18" x14ac:dyDescent="0.25">
      <c r="A27" s="75">
        <f>Original_data!A27</f>
        <v>0</v>
      </c>
      <c r="B27" s="75">
        <f>Original_data!B27</f>
        <v>0</v>
      </c>
      <c r="C27" s="75">
        <f>Original_data!C27</f>
        <v>0</v>
      </c>
      <c r="D27" s="75">
        <f>Original_data!D27</f>
        <v>0</v>
      </c>
      <c r="E27" s="75">
        <f>Original_data!E27</f>
        <v>0</v>
      </c>
      <c r="F27" s="75">
        <f>Original_data!F27</f>
        <v>0</v>
      </c>
      <c r="G27" s="75">
        <f>Original_data!G27</f>
        <v>0</v>
      </c>
      <c r="H27" s="75">
        <f>Original_data!H27</f>
        <v>0</v>
      </c>
      <c r="I27" s="75">
        <f>Original_data!I27</f>
        <v>0</v>
      </c>
      <c r="J27" s="116">
        <f>IFERROR(LOOKUP($I27,Lookup_Tables!$A$3:$A$9,Lookup_Tables!$B$3:$B$9),0)</f>
        <v>0</v>
      </c>
      <c r="K27" s="153">
        <f>Original_data!J27</f>
        <v>0</v>
      </c>
      <c r="L27" s="140">
        <f>IFERROR(LOOKUP($K27,Lookup_Tables!$A$12:$A$18,Lookup_Tables!$B$12:$B$18),0)</f>
        <v>0</v>
      </c>
      <c r="M27" s="140">
        <f t="shared" si="0"/>
        <v>0</v>
      </c>
      <c r="N27" s="150">
        <f>Original_data!K27</f>
        <v>0</v>
      </c>
      <c r="O27" s="146">
        <f>IFERROR(LOOKUP($N27,Lookup_Tables!$A$21:$A$28,Lookup_Tables!$B$21:$B$28),0)</f>
        <v>0</v>
      </c>
      <c r="P27" s="146">
        <f t="shared" ref="P27:P66" si="3">PRODUCT($J27*$O27)</f>
        <v>0</v>
      </c>
      <c r="Q27" s="152" t="str">
        <f t="shared" si="2"/>
        <v/>
      </c>
      <c r="R27" s="154">
        <f>IFERROR(((SUM($M$2:$M27)-SUM($P$2:$P27))/(SUM($M$2:$M27))),"")</f>
        <v>0.85340951549321786</v>
      </c>
    </row>
    <row r="28" spans="1:18" x14ac:dyDescent="0.25">
      <c r="A28" s="75">
        <f>Original_data!A28</f>
        <v>0</v>
      </c>
      <c r="B28" s="75">
        <f>Original_data!B28</f>
        <v>0</v>
      </c>
      <c r="C28" s="75">
        <f>Original_data!C28</f>
        <v>0</v>
      </c>
      <c r="D28" s="75">
        <f>Original_data!D28</f>
        <v>0</v>
      </c>
      <c r="E28" s="75">
        <f>Original_data!E28</f>
        <v>0</v>
      </c>
      <c r="F28" s="75">
        <f>Original_data!F28</f>
        <v>0</v>
      </c>
      <c r="G28" s="75">
        <f>Original_data!G28</f>
        <v>0</v>
      </c>
      <c r="H28" s="75">
        <f>Original_data!H28</f>
        <v>0</v>
      </c>
      <c r="I28" s="75">
        <f>Original_data!I28</f>
        <v>0</v>
      </c>
      <c r="J28" s="116">
        <f>IFERROR(LOOKUP($I28,Lookup_Tables!$A$3:$A$9,Lookup_Tables!$B$3:$B$9),0)</f>
        <v>0</v>
      </c>
      <c r="K28" s="153">
        <f>Original_data!J28</f>
        <v>0</v>
      </c>
      <c r="L28" s="140">
        <f>IFERROR(LOOKUP($K28,Lookup_Tables!$A$12:$A$18,Lookup_Tables!$B$12:$B$18),0)</f>
        <v>0</v>
      </c>
      <c r="M28" s="140">
        <f t="shared" si="0"/>
        <v>0</v>
      </c>
      <c r="N28" s="150">
        <f>Original_data!K28</f>
        <v>0</v>
      </c>
      <c r="O28" s="146">
        <f>IFERROR(LOOKUP($N28,Lookup_Tables!$A$21:$A$28,Lookup_Tables!$B$21:$B$28),0)</f>
        <v>0</v>
      </c>
      <c r="P28" s="146">
        <f t="shared" si="3"/>
        <v>0</v>
      </c>
      <c r="Q28" s="152" t="str">
        <f t="shared" si="2"/>
        <v/>
      </c>
      <c r="R28" s="154">
        <f>IFERROR(((SUM($M$2:$M28)-SUM($P$2:$P28))/(SUM($M$2:$M28))),"")</f>
        <v>0.85340951549321786</v>
      </c>
    </row>
    <row r="29" spans="1:18" x14ac:dyDescent="0.25">
      <c r="A29" s="75">
        <f>Original_data!A29</f>
        <v>0</v>
      </c>
      <c r="B29" s="75">
        <f>Original_data!B29</f>
        <v>0</v>
      </c>
      <c r="C29" s="75">
        <f>Original_data!C29</f>
        <v>0</v>
      </c>
      <c r="D29" s="75">
        <f>Original_data!D29</f>
        <v>0</v>
      </c>
      <c r="E29" s="75">
        <f>Original_data!E29</f>
        <v>0</v>
      </c>
      <c r="F29" s="75">
        <f>Original_data!F29</f>
        <v>0</v>
      </c>
      <c r="G29" s="75">
        <f>Original_data!G29</f>
        <v>0</v>
      </c>
      <c r="H29" s="75">
        <f>Original_data!H29</f>
        <v>0</v>
      </c>
      <c r="I29" s="75">
        <f>Original_data!I29</f>
        <v>0</v>
      </c>
      <c r="J29" s="116">
        <f>IFERROR(LOOKUP($I29,Lookup_Tables!$A$3:$A$9,Lookup_Tables!$B$3:$B$9),0)</f>
        <v>0</v>
      </c>
      <c r="K29" s="153">
        <f>Original_data!J29</f>
        <v>0</v>
      </c>
      <c r="L29" s="140">
        <f>IFERROR(LOOKUP($K29,Lookup_Tables!$A$12:$A$18,Lookup_Tables!$B$12:$B$18),0)</f>
        <v>0</v>
      </c>
      <c r="M29" s="140">
        <f t="shared" si="0"/>
        <v>0</v>
      </c>
      <c r="N29" s="150">
        <f>Original_data!K29</f>
        <v>0</v>
      </c>
      <c r="O29" s="146">
        <f>IFERROR(LOOKUP($N29,Lookup_Tables!$A$21:$A$28,Lookup_Tables!$B$21:$B$28),0)</f>
        <v>0</v>
      </c>
      <c r="P29" s="146">
        <f t="shared" si="3"/>
        <v>0</v>
      </c>
      <c r="Q29" s="152" t="str">
        <f t="shared" si="2"/>
        <v/>
      </c>
      <c r="R29" s="154">
        <f>IFERROR(((SUM($M$2:$M29)-SUM($P$2:$P29))/(SUM($M$2:$M29))),"")</f>
        <v>0.85340951549321786</v>
      </c>
    </row>
    <row r="30" spans="1:18" x14ac:dyDescent="0.25">
      <c r="A30" s="75">
        <f>Original_data!A30</f>
        <v>0</v>
      </c>
      <c r="B30" s="75">
        <f>Original_data!B30</f>
        <v>0</v>
      </c>
      <c r="C30" s="75">
        <f>Original_data!C30</f>
        <v>0</v>
      </c>
      <c r="D30" s="75">
        <f>Original_data!D30</f>
        <v>0</v>
      </c>
      <c r="E30" s="75">
        <f>Original_data!E30</f>
        <v>0</v>
      </c>
      <c r="F30" s="75">
        <f>Original_data!F30</f>
        <v>0</v>
      </c>
      <c r="G30" s="75">
        <f>Original_data!G30</f>
        <v>0</v>
      </c>
      <c r="H30" s="75">
        <f>Original_data!H30</f>
        <v>0</v>
      </c>
      <c r="I30" s="75">
        <f>Original_data!I30</f>
        <v>0</v>
      </c>
      <c r="J30" s="116">
        <f>IFERROR(LOOKUP($I30,Lookup_Tables!$A$3:$A$9,Lookup_Tables!$B$3:$B$9),0)</f>
        <v>0</v>
      </c>
      <c r="K30" s="153">
        <f>Original_data!J30</f>
        <v>0</v>
      </c>
      <c r="L30" s="140">
        <f>IFERROR(LOOKUP($K30,Lookup_Tables!$A$12:$A$18,Lookup_Tables!$B$12:$B$18),0)</f>
        <v>0</v>
      </c>
      <c r="M30" s="140">
        <f t="shared" si="0"/>
        <v>0</v>
      </c>
      <c r="N30" s="150">
        <f>Original_data!K30</f>
        <v>0</v>
      </c>
      <c r="O30" s="146">
        <f>IFERROR(LOOKUP($N30,Lookup_Tables!$A$21:$A$28,Lookup_Tables!$B$21:$B$28),0)</f>
        <v>0</v>
      </c>
      <c r="P30" s="146">
        <f t="shared" si="3"/>
        <v>0</v>
      </c>
      <c r="Q30" s="152" t="str">
        <f t="shared" si="2"/>
        <v/>
      </c>
      <c r="R30" s="154">
        <f>IFERROR(((SUM($M$2:$M30)-SUM($P$2:$P30))/(SUM($M$2:$M30))),"")</f>
        <v>0.85340951549321786</v>
      </c>
    </row>
    <row r="31" spans="1:18" x14ac:dyDescent="0.25">
      <c r="A31" s="75">
        <f>Original_data!A31</f>
        <v>0</v>
      </c>
      <c r="B31" s="75">
        <f>Original_data!B31</f>
        <v>0</v>
      </c>
      <c r="C31" s="75">
        <f>Original_data!C31</f>
        <v>0</v>
      </c>
      <c r="D31" s="75">
        <f>Original_data!D31</f>
        <v>0</v>
      </c>
      <c r="E31" s="75">
        <f>Original_data!E31</f>
        <v>0</v>
      </c>
      <c r="F31" s="75">
        <f>Original_data!F31</f>
        <v>0</v>
      </c>
      <c r="G31" s="75">
        <f>Original_data!G31</f>
        <v>0</v>
      </c>
      <c r="H31" s="75">
        <f>Original_data!H31</f>
        <v>0</v>
      </c>
      <c r="I31" s="75">
        <f>Original_data!I31</f>
        <v>0</v>
      </c>
      <c r="J31" s="116">
        <f>IFERROR(LOOKUP($I31,Lookup_Tables!$A$3:$A$9,Lookup_Tables!$B$3:$B$9),0)</f>
        <v>0</v>
      </c>
      <c r="K31" s="153">
        <f>Original_data!J31</f>
        <v>0</v>
      </c>
      <c r="L31" s="140">
        <f>IFERROR(LOOKUP($K31,Lookup_Tables!$A$12:$A$18,Lookup_Tables!$B$12:$B$18),0)</f>
        <v>0</v>
      </c>
      <c r="M31" s="140">
        <f t="shared" si="0"/>
        <v>0</v>
      </c>
      <c r="N31" s="150">
        <f>Original_data!K31</f>
        <v>0</v>
      </c>
      <c r="O31" s="146">
        <f>IFERROR(LOOKUP($N31,Lookup_Tables!$A$21:$A$28,Lookup_Tables!$B$21:$B$28),0)</f>
        <v>0</v>
      </c>
      <c r="P31" s="146">
        <f t="shared" si="3"/>
        <v>0</v>
      </c>
      <c r="Q31" s="152" t="str">
        <f t="shared" si="2"/>
        <v/>
      </c>
      <c r="R31" s="154">
        <f>IFERROR(((SUM($M$2:$M31)-SUM($P$2:$P31))/(SUM($M$2:$M31))),"")</f>
        <v>0.85340951549321786</v>
      </c>
    </row>
    <row r="32" spans="1:18" x14ac:dyDescent="0.25">
      <c r="A32" s="75">
        <f>Original_data!A32</f>
        <v>0</v>
      </c>
      <c r="B32" s="75">
        <f>Original_data!B32</f>
        <v>0</v>
      </c>
      <c r="C32" s="75">
        <f>Original_data!C32</f>
        <v>0</v>
      </c>
      <c r="D32" s="75">
        <f>Original_data!D32</f>
        <v>0</v>
      </c>
      <c r="E32" s="75">
        <f>Original_data!E32</f>
        <v>0</v>
      </c>
      <c r="F32" s="75">
        <f>Original_data!F32</f>
        <v>0</v>
      </c>
      <c r="G32" s="75">
        <f>Original_data!G32</f>
        <v>0</v>
      </c>
      <c r="H32" s="75">
        <f>Original_data!H32</f>
        <v>0</v>
      </c>
      <c r="I32" s="75">
        <f>Original_data!I32</f>
        <v>0</v>
      </c>
      <c r="J32" s="116">
        <f>IFERROR(LOOKUP($I32,Lookup_Tables!$A$3:$A$9,Lookup_Tables!$B$3:$B$9),0)</f>
        <v>0</v>
      </c>
      <c r="K32" s="153">
        <f>Original_data!J32</f>
        <v>0</v>
      </c>
      <c r="L32" s="140">
        <f>IFERROR(LOOKUP($K32,Lookup_Tables!$A$12:$A$18,Lookup_Tables!$B$12:$B$18),0)</f>
        <v>0</v>
      </c>
      <c r="M32" s="140">
        <f t="shared" si="0"/>
        <v>0</v>
      </c>
      <c r="N32" s="150">
        <f>Original_data!K32</f>
        <v>0</v>
      </c>
      <c r="O32" s="146">
        <f>IFERROR(LOOKUP($N32,Lookup_Tables!$A$21:$A$28,Lookup_Tables!$B$21:$B$28),0)</f>
        <v>0</v>
      </c>
      <c r="P32" s="146">
        <f t="shared" si="3"/>
        <v>0</v>
      </c>
      <c r="Q32" s="152" t="str">
        <f t="shared" si="2"/>
        <v/>
      </c>
      <c r="R32" s="154">
        <f>IFERROR(((SUM($M$2:$M32)-SUM($P$2:$P32))/(SUM($M$2:$M32))),"")</f>
        <v>0.85340951549321786</v>
      </c>
    </row>
    <row r="33" spans="1:18" x14ac:dyDescent="0.25">
      <c r="A33" s="75">
        <f>Original_data!A33</f>
        <v>0</v>
      </c>
      <c r="B33" s="75">
        <f>Original_data!B33</f>
        <v>0</v>
      </c>
      <c r="C33" s="75">
        <f>Original_data!C33</f>
        <v>0</v>
      </c>
      <c r="D33" s="75">
        <f>Original_data!D33</f>
        <v>0</v>
      </c>
      <c r="E33" s="75">
        <f>Original_data!E33</f>
        <v>0</v>
      </c>
      <c r="F33" s="75">
        <f>Original_data!F33</f>
        <v>0</v>
      </c>
      <c r="G33" s="75">
        <f>Original_data!G33</f>
        <v>0</v>
      </c>
      <c r="H33" s="75">
        <f>Original_data!H33</f>
        <v>0</v>
      </c>
      <c r="I33" s="75">
        <f>Original_data!I33</f>
        <v>0</v>
      </c>
      <c r="J33" s="116">
        <f>IFERROR(LOOKUP($I33,Lookup_Tables!$A$3:$A$9,Lookup_Tables!$B$3:$B$9),0)</f>
        <v>0</v>
      </c>
      <c r="K33" s="153">
        <f>Original_data!J33</f>
        <v>0</v>
      </c>
      <c r="L33" s="140">
        <f>IFERROR(LOOKUP($K33,Lookup_Tables!$A$12:$A$18,Lookup_Tables!$B$12:$B$18),0)</f>
        <v>0</v>
      </c>
      <c r="M33" s="140">
        <f t="shared" si="0"/>
        <v>0</v>
      </c>
      <c r="N33" s="150">
        <f>Original_data!K33</f>
        <v>0</v>
      </c>
      <c r="O33" s="146">
        <f>IFERROR(LOOKUP($N33,Lookup_Tables!$A$21:$A$28,Lookup_Tables!$B$21:$B$28),0)</f>
        <v>0</v>
      </c>
      <c r="P33" s="146">
        <f t="shared" si="3"/>
        <v>0</v>
      </c>
      <c r="Q33" s="152" t="str">
        <f t="shared" si="2"/>
        <v/>
      </c>
      <c r="R33" s="154">
        <f>IFERROR(((SUM($M$2:$M33)-SUM($P$2:$P33))/(SUM($M$2:$M33))),"")</f>
        <v>0.85340951549321786</v>
      </c>
    </row>
    <row r="34" spans="1:18" x14ac:dyDescent="0.25">
      <c r="A34" s="75">
        <f>Original_data!A34</f>
        <v>0</v>
      </c>
      <c r="B34" s="75">
        <f>Original_data!B34</f>
        <v>0</v>
      </c>
      <c r="C34" s="75">
        <f>Original_data!C34</f>
        <v>0</v>
      </c>
      <c r="D34" s="75">
        <f>Original_data!D34</f>
        <v>0</v>
      </c>
      <c r="E34" s="75">
        <f>Original_data!E34</f>
        <v>0</v>
      </c>
      <c r="F34" s="75">
        <f>Original_data!F34</f>
        <v>0</v>
      </c>
      <c r="G34" s="75">
        <f>Original_data!G34</f>
        <v>0</v>
      </c>
      <c r="H34" s="75">
        <f>Original_data!H34</f>
        <v>0</v>
      </c>
      <c r="I34" s="75">
        <f>Original_data!I34</f>
        <v>0</v>
      </c>
      <c r="J34" s="116">
        <f>IFERROR(LOOKUP($I34,Lookup_Tables!$A$3:$A$9,Lookup_Tables!$B$3:$B$9),0)</f>
        <v>0</v>
      </c>
      <c r="K34" s="153">
        <f>Original_data!J34</f>
        <v>0</v>
      </c>
      <c r="L34" s="140">
        <f>IFERROR(LOOKUP($K34,Lookup_Tables!$A$12:$A$18,Lookup_Tables!$B$12:$B$18),0)</f>
        <v>0</v>
      </c>
      <c r="M34" s="140">
        <f t="shared" si="0"/>
        <v>0</v>
      </c>
      <c r="N34" s="150">
        <f>Original_data!K34</f>
        <v>0</v>
      </c>
      <c r="O34" s="146">
        <f>IFERROR(LOOKUP($N34,Lookup_Tables!$A$21:$A$28,Lookup_Tables!$B$21:$B$28),0)</f>
        <v>0</v>
      </c>
      <c r="P34" s="146">
        <f t="shared" si="3"/>
        <v>0</v>
      </c>
      <c r="Q34" s="152" t="str">
        <f t="shared" si="2"/>
        <v/>
      </c>
      <c r="R34" s="154">
        <f>IFERROR(((SUM($M$2:$M34)-SUM($P$2:$P34))/(SUM($M$2:$M34))),"")</f>
        <v>0.85340951549321786</v>
      </c>
    </row>
    <row r="35" spans="1:18" x14ac:dyDescent="0.25">
      <c r="A35" s="75">
        <f>Original_data!A35</f>
        <v>0</v>
      </c>
      <c r="B35" s="75">
        <f>Original_data!B35</f>
        <v>0</v>
      </c>
      <c r="C35" s="75">
        <f>Original_data!C35</f>
        <v>0</v>
      </c>
      <c r="D35" s="75">
        <f>Original_data!D35</f>
        <v>0</v>
      </c>
      <c r="E35" s="75">
        <f>Original_data!E35</f>
        <v>0</v>
      </c>
      <c r="F35" s="75">
        <f>Original_data!F35</f>
        <v>0</v>
      </c>
      <c r="G35" s="75">
        <f>Original_data!G35</f>
        <v>0</v>
      </c>
      <c r="H35" s="75">
        <f>Original_data!H35</f>
        <v>0</v>
      </c>
      <c r="I35" s="75">
        <f>Original_data!I35</f>
        <v>0</v>
      </c>
      <c r="J35" s="116">
        <f>IFERROR(LOOKUP($I35,Lookup_Tables!$A$3:$A$9,Lookup_Tables!$B$3:$B$9),0)</f>
        <v>0</v>
      </c>
      <c r="K35" s="153">
        <f>Original_data!J35</f>
        <v>0</v>
      </c>
      <c r="L35" s="140">
        <f>IFERROR(LOOKUP($K35,Lookup_Tables!$A$12:$A$18,Lookup_Tables!$B$12:$B$18),0)</f>
        <v>0</v>
      </c>
      <c r="M35" s="140">
        <f t="shared" si="0"/>
        <v>0</v>
      </c>
      <c r="N35" s="150">
        <f>Original_data!K35</f>
        <v>0</v>
      </c>
      <c r="O35" s="146">
        <f>IFERROR(LOOKUP($N35,Lookup_Tables!$A$21:$A$28,Lookup_Tables!$B$21:$B$28),0)</f>
        <v>0</v>
      </c>
      <c r="P35" s="146">
        <f t="shared" si="3"/>
        <v>0</v>
      </c>
      <c r="Q35" s="152" t="str">
        <f t="shared" si="2"/>
        <v/>
      </c>
      <c r="R35" s="154">
        <f>IFERROR(((SUM($M$2:$M35)-SUM($P$2:$P35))/(SUM($M$2:$M35))),"")</f>
        <v>0.85340951549321786</v>
      </c>
    </row>
    <row r="36" spans="1:18" x14ac:dyDescent="0.25">
      <c r="A36" s="75">
        <f>Original_data!A36</f>
        <v>0</v>
      </c>
      <c r="B36" s="75">
        <f>Original_data!B36</f>
        <v>0</v>
      </c>
      <c r="C36" s="75">
        <f>Original_data!C36</f>
        <v>0</v>
      </c>
      <c r="D36" s="75">
        <f>Original_data!D36</f>
        <v>0</v>
      </c>
      <c r="E36" s="75">
        <f>Original_data!E36</f>
        <v>0</v>
      </c>
      <c r="F36" s="75">
        <f>Original_data!F36</f>
        <v>0</v>
      </c>
      <c r="G36" s="75">
        <f>Original_data!G36</f>
        <v>0</v>
      </c>
      <c r="H36" s="75">
        <f>Original_data!H36</f>
        <v>0</v>
      </c>
      <c r="I36" s="75">
        <f>Original_data!I36</f>
        <v>0</v>
      </c>
      <c r="J36" s="116">
        <f>IFERROR(LOOKUP($I36,Lookup_Tables!$A$3:$A$9,Lookup_Tables!$B$3:$B$9),0)</f>
        <v>0</v>
      </c>
      <c r="K36" s="153">
        <f>Original_data!J36</f>
        <v>0</v>
      </c>
      <c r="L36" s="140">
        <f>IFERROR(LOOKUP($K36,Lookup_Tables!$A$12:$A$18,Lookup_Tables!$B$12:$B$18),0)</f>
        <v>0</v>
      </c>
      <c r="M36" s="140">
        <f t="shared" si="0"/>
        <v>0</v>
      </c>
      <c r="N36" s="150">
        <f>Original_data!K36</f>
        <v>0</v>
      </c>
      <c r="O36" s="146">
        <f>IFERROR(LOOKUP($N36,Lookup_Tables!$A$21:$A$28,Lookup_Tables!$B$21:$B$28),0)</f>
        <v>0</v>
      </c>
      <c r="P36" s="146">
        <f t="shared" si="3"/>
        <v>0</v>
      </c>
      <c r="Q36" s="152" t="str">
        <f t="shared" si="2"/>
        <v/>
      </c>
      <c r="R36" s="154">
        <f>IFERROR(((SUM($M$2:$M36)-SUM($P$2:$P36))/(SUM($M$2:$M36))),"")</f>
        <v>0.85340951549321786</v>
      </c>
    </row>
    <row r="37" spans="1:18" x14ac:dyDescent="0.25">
      <c r="A37" s="75">
        <f>Original_data!A37</f>
        <v>0</v>
      </c>
      <c r="B37" s="75">
        <f>Original_data!B37</f>
        <v>0</v>
      </c>
      <c r="C37" s="75">
        <f>Original_data!C37</f>
        <v>0</v>
      </c>
      <c r="D37" s="75">
        <f>Original_data!D37</f>
        <v>0</v>
      </c>
      <c r="E37" s="75">
        <f>Original_data!E37</f>
        <v>0</v>
      </c>
      <c r="F37" s="75">
        <f>Original_data!F37</f>
        <v>0</v>
      </c>
      <c r="G37" s="75">
        <f>Original_data!G37</f>
        <v>0</v>
      </c>
      <c r="H37" s="75">
        <f>Original_data!H37</f>
        <v>0</v>
      </c>
      <c r="I37" s="75">
        <f>Original_data!I37</f>
        <v>0</v>
      </c>
      <c r="J37" s="116">
        <f>IFERROR(LOOKUP($I37,Lookup_Tables!$A$3:$A$9,Lookup_Tables!$B$3:$B$9),0)</f>
        <v>0</v>
      </c>
      <c r="K37" s="153">
        <f>Original_data!J37</f>
        <v>0</v>
      </c>
      <c r="L37" s="140">
        <f>IFERROR(LOOKUP($K37,Lookup_Tables!$A$12:$A$18,Lookup_Tables!$B$12:$B$18),0)</f>
        <v>0</v>
      </c>
      <c r="M37" s="140">
        <f t="shared" si="0"/>
        <v>0</v>
      </c>
      <c r="N37" s="150">
        <f>Original_data!K37</f>
        <v>0</v>
      </c>
      <c r="O37" s="146">
        <f>IFERROR(LOOKUP($N37,Lookup_Tables!$A$21:$A$28,Lookup_Tables!$B$21:$B$28),0)</f>
        <v>0</v>
      </c>
      <c r="P37" s="146">
        <f t="shared" si="3"/>
        <v>0</v>
      </c>
      <c r="Q37" s="152" t="str">
        <f t="shared" si="2"/>
        <v/>
      </c>
      <c r="R37" s="154">
        <f>IFERROR(((SUM($M$2:$M37)-SUM($P$2:$P37))/(SUM($M$2:$M37))),"")</f>
        <v>0.85340951549321786</v>
      </c>
    </row>
    <row r="38" spans="1:18" x14ac:dyDescent="0.25">
      <c r="A38" s="75">
        <f>Original_data!A38</f>
        <v>0</v>
      </c>
      <c r="B38" s="75">
        <f>Original_data!B38</f>
        <v>0</v>
      </c>
      <c r="C38" s="75">
        <f>Original_data!C38</f>
        <v>0</v>
      </c>
      <c r="D38" s="75">
        <f>Original_data!D38</f>
        <v>0</v>
      </c>
      <c r="E38" s="75">
        <f>Original_data!E38</f>
        <v>0</v>
      </c>
      <c r="F38" s="75">
        <f>Original_data!F38</f>
        <v>0</v>
      </c>
      <c r="G38" s="75">
        <f>Original_data!G38</f>
        <v>0</v>
      </c>
      <c r="H38" s="75">
        <f>Original_data!H38</f>
        <v>0</v>
      </c>
      <c r="I38" s="75">
        <f>Original_data!I38</f>
        <v>0</v>
      </c>
      <c r="J38" s="116">
        <f>IFERROR(LOOKUP($I38,Lookup_Tables!$A$3:$A$9,Lookup_Tables!$B$3:$B$9),0)</f>
        <v>0</v>
      </c>
      <c r="K38" s="153">
        <f>Original_data!J38</f>
        <v>0</v>
      </c>
      <c r="L38" s="140">
        <f>IFERROR(LOOKUP($K38,Lookup_Tables!$A$12:$A$18,Lookup_Tables!$B$12:$B$18),0)</f>
        <v>0</v>
      </c>
      <c r="M38" s="140">
        <f t="shared" si="0"/>
        <v>0</v>
      </c>
      <c r="N38" s="150">
        <f>Original_data!K38</f>
        <v>0</v>
      </c>
      <c r="O38" s="146">
        <f>IFERROR(LOOKUP($N38,Lookup_Tables!$A$21:$A$28,Lookup_Tables!$B$21:$B$28),0)</f>
        <v>0</v>
      </c>
      <c r="P38" s="146">
        <f t="shared" si="3"/>
        <v>0</v>
      </c>
      <c r="Q38" s="152" t="str">
        <f t="shared" si="2"/>
        <v/>
      </c>
      <c r="R38" s="154">
        <f>IFERROR(((SUM($M$2:$M38)-SUM($P$2:$P38))/(SUM($M$2:$M38))),"")</f>
        <v>0.85340951549321786</v>
      </c>
    </row>
    <row r="39" spans="1:18" x14ac:dyDescent="0.25">
      <c r="A39" s="75">
        <f>Original_data!A39</f>
        <v>0</v>
      </c>
      <c r="B39" s="75">
        <f>Original_data!B39</f>
        <v>0</v>
      </c>
      <c r="C39" s="75">
        <f>Original_data!C39</f>
        <v>0</v>
      </c>
      <c r="D39" s="75">
        <f>Original_data!D39</f>
        <v>0</v>
      </c>
      <c r="E39" s="75">
        <f>Original_data!E39</f>
        <v>0</v>
      </c>
      <c r="F39" s="75">
        <f>Original_data!F39</f>
        <v>0</v>
      </c>
      <c r="G39" s="75">
        <f>Original_data!G39</f>
        <v>0</v>
      </c>
      <c r="H39" s="75">
        <f>Original_data!H39</f>
        <v>0</v>
      </c>
      <c r="I39" s="75">
        <f>Original_data!I39</f>
        <v>0</v>
      </c>
      <c r="J39" s="116">
        <f>IFERROR(LOOKUP($I39,Lookup_Tables!$A$3:$A$9,Lookup_Tables!$B$3:$B$9),0)</f>
        <v>0</v>
      </c>
      <c r="K39" s="153">
        <f>Original_data!J39</f>
        <v>0</v>
      </c>
      <c r="L39" s="140">
        <f>IFERROR(LOOKUP($K39,Lookup_Tables!$A$12:$A$18,Lookup_Tables!$B$12:$B$18),0)</f>
        <v>0</v>
      </c>
      <c r="M39" s="140">
        <f t="shared" si="0"/>
        <v>0</v>
      </c>
      <c r="N39" s="150">
        <f>Original_data!K39</f>
        <v>0</v>
      </c>
      <c r="O39" s="146">
        <f>IFERROR(LOOKUP($N39,Lookup_Tables!$A$21:$A$28,Lookup_Tables!$B$21:$B$28),0)</f>
        <v>0</v>
      </c>
      <c r="P39" s="146">
        <f t="shared" si="3"/>
        <v>0</v>
      </c>
      <c r="Q39" s="152" t="str">
        <f t="shared" si="2"/>
        <v/>
      </c>
      <c r="R39" s="154">
        <f>IFERROR(((SUM($M$2:$M39)-SUM($P$2:$P39))/(SUM($M$2:$M39))),"")</f>
        <v>0.85340951549321786</v>
      </c>
    </row>
    <row r="40" spans="1:18" x14ac:dyDescent="0.25">
      <c r="A40" s="75">
        <f>Original_data!A40</f>
        <v>0</v>
      </c>
      <c r="B40" s="75">
        <f>Original_data!B40</f>
        <v>0</v>
      </c>
      <c r="C40" s="75">
        <f>Original_data!C40</f>
        <v>0</v>
      </c>
      <c r="D40" s="75">
        <f>Original_data!D40</f>
        <v>0</v>
      </c>
      <c r="E40" s="75">
        <f>Original_data!E40</f>
        <v>0</v>
      </c>
      <c r="F40" s="75">
        <f>Original_data!F40</f>
        <v>0</v>
      </c>
      <c r="G40" s="75">
        <f>Original_data!G40</f>
        <v>0</v>
      </c>
      <c r="H40" s="75">
        <f>Original_data!H40</f>
        <v>0</v>
      </c>
      <c r="I40" s="75">
        <f>Original_data!I40</f>
        <v>0</v>
      </c>
      <c r="J40" s="116">
        <f>IFERROR(LOOKUP($I40,Lookup_Tables!$A$3:$A$9,Lookup_Tables!$B$3:$B$9),0)</f>
        <v>0</v>
      </c>
      <c r="K40" s="153">
        <f>Original_data!J40</f>
        <v>0</v>
      </c>
      <c r="L40" s="140">
        <f>IFERROR(LOOKUP($K40,Lookup_Tables!$A$12:$A$18,Lookup_Tables!$B$12:$B$18),0)</f>
        <v>0</v>
      </c>
      <c r="M40" s="140">
        <f t="shared" si="0"/>
        <v>0</v>
      </c>
      <c r="N40" s="150">
        <f>Original_data!K40</f>
        <v>0</v>
      </c>
      <c r="O40" s="146">
        <f>IFERROR(LOOKUP($N40,Lookup_Tables!$A$21:$A$28,Lookup_Tables!$B$21:$B$28),0)</f>
        <v>0</v>
      </c>
      <c r="P40" s="146">
        <f t="shared" si="3"/>
        <v>0</v>
      </c>
      <c r="Q40" s="152" t="str">
        <f t="shared" si="2"/>
        <v/>
      </c>
      <c r="R40" s="154">
        <f>IFERROR(((SUM($M$2:$M40)-SUM($P$2:$P40))/(SUM($M$2:$M40))),"")</f>
        <v>0.85340951549321786</v>
      </c>
    </row>
    <row r="41" spans="1:18" x14ac:dyDescent="0.25">
      <c r="A41" s="75">
        <f>Original_data!A41</f>
        <v>0</v>
      </c>
      <c r="B41" s="75">
        <f>Original_data!B41</f>
        <v>0</v>
      </c>
      <c r="C41" s="75">
        <f>Original_data!C41</f>
        <v>0</v>
      </c>
      <c r="D41" s="75">
        <f>Original_data!D41</f>
        <v>0</v>
      </c>
      <c r="E41" s="75">
        <f>Original_data!E41</f>
        <v>0</v>
      </c>
      <c r="F41" s="75">
        <f>Original_data!F41</f>
        <v>0</v>
      </c>
      <c r="G41" s="75">
        <f>Original_data!G41</f>
        <v>0</v>
      </c>
      <c r="H41" s="75">
        <f>Original_data!H41</f>
        <v>0</v>
      </c>
      <c r="I41" s="75">
        <f>Original_data!I41</f>
        <v>0</v>
      </c>
      <c r="J41" s="116">
        <f>IFERROR(LOOKUP($I41,Lookup_Tables!$A$3:$A$9,Lookup_Tables!$B$3:$B$9),0)</f>
        <v>0</v>
      </c>
      <c r="K41" s="153">
        <f>Original_data!J41</f>
        <v>0</v>
      </c>
      <c r="L41" s="140">
        <f>IFERROR(LOOKUP($K41,Lookup_Tables!$A$12:$A$18,Lookup_Tables!$B$12:$B$18),0)</f>
        <v>0</v>
      </c>
      <c r="M41" s="140">
        <f t="shared" si="0"/>
        <v>0</v>
      </c>
      <c r="N41" s="150">
        <f>Original_data!K41</f>
        <v>0</v>
      </c>
      <c r="O41" s="146">
        <f>IFERROR(LOOKUP($N41,Lookup_Tables!$A$21:$A$28,Lookup_Tables!$B$21:$B$28),0)</f>
        <v>0</v>
      </c>
      <c r="P41" s="146">
        <f t="shared" si="3"/>
        <v>0</v>
      </c>
      <c r="Q41" s="152" t="str">
        <f t="shared" si="2"/>
        <v/>
      </c>
      <c r="R41" s="154">
        <f>IFERROR(((SUM($M$2:$M41)-SUM($P$2:$P41))/(SUM($M$2:$M41))),"")</f>
        <v>0.85340951549321786</v>
      </c>
    </row>
    <row r="42" spans="1:18" x14ac:dyDescent="0.25">
      <c r="A42" s="75">
        <f>Original_data!A42</f>
        <v>0</v>
      </c>
      <c r="B42" s="75">
        <f>Original_data!B42</f>
        <v>0</v>
      </c>
      <c r="C42" s="75">
        <f>Original_data!C42</f>
        <v>0</v>
      </c>
      <c r="D42" s="75">
        <f>Original_data!D42</f>
        <v>0</v>
      </c>
      <c r="E42" s="75">
        <f>Original_data!E42</f>
        <v>0</v>
      </c>
      <c r="F42" s="75">
        <f>Original_data!F42</f>
        <v>0</v>
      </c>
      <c r="G42" s="75">
        <f>Original_data!G42</f>
        <v>0</v>
      </c>
      <c r="H42" s="75">
        <f>Original_data!H42</f>
        <v>0</v>
      </c>
      <c r="I42" s="75">
        <f>Original_data!I42</f>
        <v>0</v>
      </c>
      <c r="J42" s="116">
        <f>IFERROR(LOOKUP($I42,Lookup_Tables!$A$3:$A$9,Lookup_Tables!$B$3:$B$9),0)</f>
        <v>0</v>
      </c>
      <c r="K42" s="153">
        <f>Original_data!J42</f>
        <v>0</v>
      </c>
      <c r="L42" s="140">
        <f>IFERROR(LOOKUP($K42,Lookup_Tables!$A$12:$A$18,Lookup_Tables!$B$12:$B$18),0)</f>
        <v>0</v>
      </c>
      <c r="M42" s="140">
        <f t="shared" si="0"/>
        <v>0</v>
      </c>
      <c r="N42" s="150">
        <f>Original_data!K42</f>
        <v>0</v>
      </c>
      <c r="O42" s="146">
        <f>IFERROR(LOOKUP($N42,Lookup_Tables!$A$21:$A$28,Lookup_Tables!$B$21:$B$28),0)</f>
        <v>0</v>
      </c>
      <c r="P42" s="146">
        <f t="shared" si="3"/>
        <v>0</v>
      </c>
      <c r="Q42" s="152" t="str">
        <f t="shared" si="2"/>
        <v/>
      </c>
      <c r="R42" s="154">
        <f>IFERROR(((SUM($M$2:$M42)-SUM($P$2:$P42))/(SUM($M$2:$M42))),"")</f>
        <v>0.85340951549321786</v>
      </c>
    </row>
    <row r="43" spans="1:18" x14ac:dyDescent="0.25">
      <c r="A43" s="75">
        <f>Original_data!A43</f>
        <v>0</v>
      </c>
      <c r="B43" s="75">
        <f>Original_data!B43</f>
        <v>0</v>
      </c>
      <c r="C43" s="75">
        <f>Original_data!C43</f>
        <v>0</v>
      </c>
      <c r="D43" s="75">
        <f>Original_data!D43</f>
        <v>0</v>
      </c>
      <c r="E43" s="75">
        <f>Original_data!E43</f>
        <v>0</v>
      </c>
      <c r="F43" s="75">
        <f>Original_data!F43</f>
        <v>0</v>
      </c>
      <c r="G43" s="75">
        <f>Original_data!G43</f>
        <v>0</v>
      </c>
      <c r="H43" s="75">
        <f>Original_data!H43</f>
        <v>0</v>
      </c>
      <c r="I43" s="75">
        <f>Original_data!I43</f>
        <v>0</v>
      </c>
      <c r="J43" s="116">
        <f>IFERROR(LOOKUP($I43,Lookup_Tables!$A$3:$A$9,Lookup_Tables!$B$3:$B$9),0)</f>
        <v>0</v>
      </c>
      <c r="K43" s="153">
        <f>Original_data!J43</f>
        <v>0</v>
      </c>
      <c r="L43" s="140">
        <f>IFERROR(LOOKUP($K43,Lookup_Tables!$A$12:$A$18,Lookup_Tables!$B$12:$B$18),0)</f>
        <v>0</v>
      </c>
      <c r="M43" s="140">
        <f t="shared" si="0"/>
        <v>0</v>
      </c>
      <c r="N43" s="150">
        <f>Original_data!K43</f>
        <v>0</v>
      </c>
      <c r="O43" s="146">
        <f>IFERROR(LOOKUP($N43,Lookup_Tables!$A$21:$A$28,Lookup_Tables!$B$21:$B$28),0)</f>
        <v>0</v>
      </c>
      <c r="P43" s="146">
        <f t="shared" si="3"/>
        <v>0</v>
      </c>
      <c r="Q43" s="152" t="str">
        <f t="shared" si="2"/>
        <v/>
      </c>
      <c r="R43" s="154">
        <f>IFERROR(((SUM($M$2:$M43)-SUM($P$2:$P43))/(SUM($M$2:$M43))),"")</f>
        <v>0.85340951549321786</v>
      </c>
    </row>
    <row r="44" spans="1:18" x14ac:dyDescent="0.25">
      <c r="A44" s="75">
        <f>Original_data!A44</f>
        <v>0</v>
      </c>
      <c r="B44" s="75">
        <f>Original_data!B44</f>
        <v>0</v>
      </c>
      <c r="C44" s="75">
        <f>Original_data!C44</f>
        <v>0</v>
      </c>
      <c r="D44" s="75">
        <f>Original_data!D44</f>
        <v>0</v>
      </c>
      <c r="E44" s="75">
        <f>Original_data!E44</f>
        <v>0</v>
      </c>
      <c r="F44" s="75">
        <f>Original_data!F44</f>
        <v>0</v>
      </c>
      <c r="G44" s="75">
        <f>Original_data!G44</f>
        <v>0</v>
      </c>
      <c r="H44" s="75">
        <f>Original_data!H44</f>
        <v>0</v>
      </c>
      <c r="I44" s="75">
        <f>Original_data!I44</f>
        <v>0</v>
      </c>
      <c r="J44" s="116">
        <f>IFERROR(LOOKUP($I44,Lookup_Tables!$A$3:$A$9,Lookup_Tables!$B$3:$B$9),0)</f>
        <v>0</v>
      </c>
      <c r="K44" s="153">
        <f>Original_data!J44</f>
        <v>0</v>
      </c>
      <c r="L44" s="140">
        <f>IFERROR(LOOKUP($K44,Lookup_Tables!$A$12:$A$18,Lookup_Tables!$B$12:$B$18),0)</f>
        <v>0</v>
      </c>
      <c r="M44" s="140">
        <f t="shared" si="0"/>
        <v>0</v>
      </c>
      <c r="N44" s="150">
        <f>Original_data!K44</f>
        <v>0</v>
      </c>
      <c r="O44" s="146">
        <f>IFERROR(LOOKUP($N44,Lookup_Tables!$A$21:$A$28,Lookup_Tables!$B$21:$B$28),0)</f>
        <v>0</v>
      </c>
      <c r="P44" s="146">
        <f t="shared" si="3"/>
        <v>0</v>
      </c>
      <c r="Q44" s="152" t="str">
        <f t="shared" si="2"/>
        <v/>
      </c>
      <c r="R44" s="154">
        <f>IFERROR(((SUM($M$2:$M44)-SUM($P$2:$P44))/(SUM($M$2:$M44))),"")</f>
        <v>0.85340951549321786</v>
      </c>
    </row>
    <row r="45" spans="1:18" x14ac:dyDescent="0.25">
      <c r="A45" s="75">
        <f>Original_data!A45</f>
        <v>0</v>
      </c>
      <c r="B45" s="75">
        <f>Original_data!B45</f>
        <v>0</v>
      </c>
      <c r="C45" s="75">
        <f>Original_data!C45</f>
        <v>0</v>
      </c>
      <c r="D45" s="75">
        <f>Original_data!D45</f>
        <v>0</v>
      </c>
      <c r="E45" s="75">
        <f>Original_data!E45</f>
        <v>0</v>
      </c>
      <c r="F45" s="75">
        <f>Original_data!F45</f>
        <v>0</v>
      </c>
      <c r="G45" s="75">
        <f>Original_data!G45</f>
        <v>0</v>
      </c>
      <c r="H45" s="75">
        <f>Original_data!H45</f>
        <v>0</v>
      </c>
      <c r="I45" s="75">
        <f>Original_data!I45</f>
        <v>0</v>
      </c>
      <c r="J45" s="116">
        <f>IFERROR(LOOKUP($I45,Lookup_Tables!$A$3:$A$9,Lookup_Tables!$B$3:$B$9),0)</f>
        <v>0</v>
      </c>
      <c r="K45" s="153">
        <f>Original_data!J45</f>
        <v>0</v>
      </c>
      <c r="L45" s="140">
        <f>IFERROR(LOOKUP($K45,Lookup_Tables!$A$12:$A$18,Lookup_Tables!$B$12:$B$18),0)</f>
        <v>0</v>
      </c>
      <c r="M45" s="140">
        <f t="shared" si="0"/>
        <v>0</v>
      </c>
      <c r="N45" s="150">
        <f>Original_data!K45</f>
        <v>0</v>
      </c>
      <c r="O45" s="146">
        <f>IFERROR(LOOKUP($N45,Lookup_Tables!$A$21:$A$28,Lookup_Tables!$B$21:$B$28),0)</f>
        <v>0</v>
      </c>
      <c r="P45" s="146">
        <f t="shared" si="3"/>
        <v>0</v>
      </c>
      <c r="Q45" s="152" t="str">
        <f t="shared" si="2"/>
        <v/>
      </c>
      <c r="R45" s="154">
        <f>IFERROR(((SUM($M$2:$M45)-SUM($P$2:$P45))/(SUM($M$2:$M45))),"")</f>
        <v>0.85340951549321786</v>
      </c>
    </row>
    <row r="46" spans="1:18" x14ac:dyDescent="0.25">
      <c r="A46" s="75">
        <f>Original_data!A46</f>
        <v>0</v>
      </c>
      <c r="B46" s="75">
        <f>Original_data!B46</f>
        <v>0</v>
      </c>
      <c r="C46" s="75">
        <f>Original_data!C46</f>
        <v>0</v>
      </c>
      <c r="D46" s="75">
        <f>Original_data!D46</f>
        <v>0</v>
      </c>
      <c r="E46" s="75">
        <f>Original_data!E46</f>
        <v>0</v>
      </c>
      <c r="F46" s="75">
        <f>Original_data!F46</f>
        <v>0</v>
      </c>
      <c r="G46" s="75">
        <f>Original_data!G46</f>
        <v>0</v>
      </c>
      <c r="H46" s="75">
        <f>Original_data!H46</f>
        <v>0</v>
      </c>
      <c r="I46" s="75">
        <f>Original_data!I46</f>
        <v>0</v>
      </c>
      <c r="J46" s="116">
        <f>IFERROR(LOOKUP($I46,Lookup_Tables!$A$3:$A$9,Lookup_Tables!$B$3:$B$9),0)</f>
        <v>0</v>
      </c>
      <c r="K46" s="153">
        <f>Original_data!J46</f>
        <v>0</v>
      </c>
      <c r="L46" s="140">
        <f>IFERROR(LOOKUP($K46,Lookup_Tables!$A$12:$A$18,Lookup_Tables!$B$12:$B$18),0)</f>
        <v>0</v>
      </c>
      <c r="M46" s="140">
        <f t="shared" si="0"/>
        <v>0</v>
      </c>
      <c r="N46" s="150">
        <f>Original_data!K46</f>
        <v>0</v>
      </c>
      <c r="O46" s="146">
        <f>IFERROR(LOOKUP($N46,Lookup_Tables!$A$21:$A$28,Lookup_Tables!$B$21:$B$28),0)</f>
        <v>0</v>
      </c>
      <c r="P46" s="146">
        <f t="shared" si="3"/>
        <v>0</v>
      </c>
      <c r="Q46" s="152" t="str">
        <f t="shared" si="2"/>
        <v/>
      </c>
      <c r="R46" s="154">
        <f>IFERROR(((SUM($M$2:$M46)-SUM($P$2:$P46))/(SUM($M$2:$M46))),"")</f>
        <v>0.85340951549321786</v>
      </c>
    </row>
    <row r="47" spans="1:18" x14ac:dyDescent="0.25">
      <c r="A47" s="75">
        <f>Original_data!A47</f>
        <v>0</v>
      </c>
      <c r="B47" s="75">
        <f>Original_data!B47</f>
        <v>0</v>
      </c>
      <c r="C47" s="75">
        <f>Original_data!C47</f>
        <v>0</v>
      </c>
      <c r="D47" s="75">
        <f>Original_data!D47</f>
        <v>0</v>
      </c>
      <c r="E47" s="75">
        <f>Original_data!E47</f>
        <v>0</v>
      </c>
      <c r="F47" s="75">
        <f>Original_data!F47</f>
        <v>0</v>
      </c>
      <c r="G47" s="75">
        <f>Original_data!G47</f>
        <v>0</v>
      </c>
      <c r="H47" s="75">
        <f>Original_data!H47</f>
        <v>0</v>
      </c>
      <c r="I47" s="75">
        <f>Original_data!I47</f>
        <v>0</v>
      </c>
      <c r="J47" s="116">
        <f>IFERROR(LOOKUP($I47,Lookup_Tables!$A$3:$A$9,Lookup_Tables!$B$3:$B$9),0)</f>
        <v>0</v>
      </c>
      <c r="K47" s="153">
        <f>Original_data!J47</f>
        <v>0</v>
      </c>
      <c r="L47" s="140">
        <f>IFERROR(LOOKUP($K47,Lookup_Tables!$A$12:$A$18,Lookup_Tables!$B$12:$B$18),0)</f>
        <v>0</v>
      </c>
      <c r="M47" s="140">
        <f t="shared" si="0"/>
        <v>0</v>
      </c>
      <c r="N47" s="150">
        <f>Original_data!K47</f>
        <v>0</v>
      </c>
      <c r="O47" s="146">
        <f>IFERROR(LOOKUP($N47,Lookup_Tables!$A$21:$A$28,Lookup_Tables!$B$21:$B$28),0)</f>
        <v>0</v>
      </c>
      <c r="P47" s="146">
        <f t="shared" si="3"/>
        <v>0</v>
      </c>
      <c r="Q47" s="152" t="str">
        <f t="shared" si="2"/>
        <v/>
      </c>
      <c r="R47" s="154">
        <f>IFERROR(((SUM($M$2:$M47)-SUM($P$2:$P47))/(SUM($M$2:$M47))),"")</f>
        <v>0.85340951549321786</v>
      </c>
    </row>
    <row r="48" spans="1:18" x14ac:dyDescent="0.25">
      <c r="A48" s="75">
        <f>Original_data!A48</f>
        <v>0</v>
      </c>
      <c r="B48" s="75">
        <f>Original_data!B48</f>
        <v>0</v>
      </c>
      <c r="C48" s="75">
        <f>Original_data!C48</f>
        <v>0</v>
      </c>
      <c r="D48" s="75">
        <f>Original_data!D48</f>
        <v>0</v>
      </c>
      <c r="E48" s="75">
        <f>Original_data!E48</f>
        <v>0</v>
      </c>
      <c r="F48" s="75">
        <f>Original_data!F48</f>
        <v>0</v>
      </c>
      <c r="G48" s="75">
        <f>Original_data!G48</f>
        <v>0</v>
      </c>
      <c r="H48" s="75">
        <f>Original_data!H48</f>
        <v>0</v>
      </c>
      <c r="I48" s="75">
        <f>Original_data!I48</f>
        <v>0</v>
      </c>
      <c r="J48" s="116">
        <f>IFERROR(LOOKUP($I48,Lookup_Tables!$A$3:$A$9,Lookup_Tables!$B$3:$B$9),0)</f>
        <v>0</v>
      </c>
      <c r="K48" s="153">
        <f>Original_data!J48</f>
        <v>0</v>
      </c>
      <c r="L48" s="140">
        <f>IFERROR(LOOKUP($K48,Lookup_Tables!$A$12:$A$18,Lookup_Tables!$B$12:$B$18),0)</f>
        <v>0</v>
      </c>
      <c r="M48" s="140">
        <f t="shared" si="0"/>
        <v>0</v>
      </c>
      <c r="N48" s="150">
        <f>Original_data!K48</f>
        <v>0</v>
      </c>
      <c r="O48" s="146">
        <f>IFERROR(LOOKUP($N48,Lookup_Tables!$A$21:$A$28,Lookup_Tables!$B$21:$B$28),0)</f>
        <v>0</v>
      </c>
      <c r="P48" s="146">
        <f t="shared" si="3"/>
        <v>0</v>
      </c>
      <c r="Q48" s="152" t="str">
        <f t="shared" si="2"/>
        <v/>
      </c>
      <c r="R48" s="154">
        <f>IFERROR(((SUM($M$2:$M48)-SUM($P$2:$P48))/(SUM($M$2:$M48))),"")</f>
        <v>0.85340951549321786</v>
      </c>
    </row>
    <row r="49" spans="1:18" x14ac:dyDescent="0.25">
      <c r="A49" s="75">
        <f>Original_data!A49</f>
        <v>0</v>
      </c>
      <c r="B49" s="75">
        <f>Original_data!B49</f>
        <v>0</v>
      </c>
      <c r="C49" s="75">
        <f>Original_data!C49</f>
        <v>0</v>
      </c>
      <c r="D49" s="75">
        <f>Original_data!D49</f>
        <v>0</v>
      </c>
      <c r="E49" s="75">
        <f>Original_data!E49</f>
        <v>0</v>
      </c>
      <c r="F49" s="75">
        <f>Original_data!F49</f>
        <v>0</v>
      </c>
      <c r="G49" s="75">
        <f>Original_data!G49</f>
        <v>0</v>
      </c>
      <c r="H49" s="75">
        <f>Original_data!H49</f>
        <v>0</v>
      </c>
      <c r="I49" s="75">
        <f>Original_data!I49</f>
        <v>0</v>
      </c>
      <c r="J49" s="116">
        <f>IFERROR(LOOKUP($I49,Lookup_Tables!$A$3:$A$9,Lookup_Tables!$B$3:$B$9),0)</f>
        <v>0</v>
      </c>
      <c r="K49" s="153">
        <f>Original_data!J49</f>
        <v>0</v>
      </c>
      <c r="L49" s="140">
        <f>IFERROR(LOOKUP($K49,Lookup_Tables!$A$12:$A$18,Lookup_Tables!$B$12:$B$18),0)</f>
        <v>0</v>
      </c>
      <c r="M49" s="140">
        <f t="shared" si="0"/>
        <v>0</v>
      </c>
      <c r="N49" s="150">
        <f>Original_data!K49</f>
        <v>0</v>
      </c>
      <c r="O49" s="146">
        <f>IFERROR(LOOKUP($N49,Lookup_Tables!$A$21:$A$28,Lookup_Tables!$B$21:$B$28),0)</f>
        <v>0</v>
      </c>
      <c r="P49" s="146">
        <f t="shared" si="3"/>
        <v>0</v>
      </c>
      <c r="Q49" s="152" t="str">
        <f t="shared" si="2"/>
        <v/>
      </c>
      <c r="R49" s="154">
        <f>IFERROR(((SUM($M$2:$M49)-SUM($P$2:$P49))/(SUM($M$2:$M49))),"")</f>
        <v>0.85340951549321786</v>
      </c>
    </row>
    <row r="50" spans="1:18" x14ac:dyDescent="0.25">
      <c r="A50" s="75">
        <f>Original_data!A50</f>
        <v>0</v>
      </c>
      <c r="B50" s="75">
        <f>Original_data!B50</f>
        <v>0</v>
      </c>
      <c r="C50" s="75">
        <f>Original_data!C50</f>
        <v>0</v>
      </c>
      <c r="D50" s="75">
        <f>Original_data!D50</f>
        <v>0</v>
      </c>
      <c r="E50" s="75">
        <f>Original_data!E50</f>
        <v>0</v>
      </c>
      <c r="F50" s="75">
        <f>Original_data!F50</f>
        <v>0</v>
      </c>
      <c r="G50" s="75">
        <f>Original_data!G50</f>
        <v>0</v>
      </c>
      <c r="H50" s="75">
        <f>Original_data!H50</f>
        <v>0</v>
      </c>
      <c r="I50" s="75">
        <f>Original_data!I50</f>
        <v>0</v>
      </c>
      <c r="J50" s="116">
        <f>IFERROR(LOOKUP($I50,Lookup_Tables!$A$3:$A$9,Lookup_Tables!$B$3:$B$9),0)</f>
        <v>0</v>
      </c>
      <c r="K50" s="153">
        <f>Original_data!J50</f>
        <v>0</v>
      </c>
      <c r="L50" s="140">
        <f>IFERROR(LOOKUP($K50,Lookup_Tables!$A$12:$A$18,Lookup_Tables!$B$12:$B$18),0)</f>
        <v>0</v>
      </c>
      <c r="M50" s="140">
        <f t="shared" si="0"/>
        <v>0</v>
      </c>
      <c r="N50" s="150">
        <f>Original_data!K50</f>
        <v>0</v>
      </c>
      <c r="O50" s="146">
        <f>IFERROR(LOOKUP($N50,Lookup_Tables!$A$21:$A$28,Lookup_Tables!$B$21:$B$28),0)</f>
        <v>0</v>
      </c>
      <c r="P50" s="146">
        <f t="shared" si="3"/>
        <v>0</v>
      </c>
      <c r="Q50" s="152" t="str">
        <f t="shared" si="2"/>
        <v/>
      </c>
      <c r="R50" s="154">
        <f>IFERROR(((SUM($M$2:$M50)-SUM($P$2:$P50))/(SUM($M$2:$M50))),"")</f>
        <v>0.85340951549321786</v>
      </c>
    </row>
    <row r="51" spans="1:18" x14ac:dyDescent="0.25">
      <c r="A51" s="75">
        <f>Original_data!A51</f>
        <v>0</v>
      </c>
      <c r="B51" s="75">
        <f>Original_data!B51</f>
        <v>0</v>
      </c>
      <c r="C51" s="75">
        <f>Original_data!C51</f>
        <v>0</v>
      </c>
      <c r="D51" s="75">
        <f>Original_data!D51</f>
        <v>0</v>
      </c>
      <c r="E51" s="75">
        <f>Original_data!E51</f>
        <v>0</v>
      </c>
      <c r="F51" s="75">
        <f>Original_data!F51</f>
        <v>0</v>
      </c>
      <c r="G51" s="75">
        <f>Original_data!G51</f>
        <v>0</v>
      </c>
      <c r="H51" s="75">
        <f>Original_data!H51</f>
        <v>0</v>
      </c>
      <c r="I51" s="75">
        <f>Original_data!I51</f>
        <v>0</v>
      </c>
      <c r="J51" s="116">
        <f>IFERROR(LOOKUP($I51,Lookup_Tables!$A$3:$A$9,Lookup_Tables!$B$3:$B$9),0)</f>
        <v>0</v>
      </c>
      <c r="K51" s="153">
        <f>Original_data!J51</f>
        <v>0</v>
      </c>
      <c r="L51" s="140">
        <f>IFERROR(LOOKUP($K51,Lookup_Tables!$A$12:$A$18,Lookup_Tables!$B$12:$B$18),0)</f>
        <v>0</v>
      </c>
      <c r="M51" s="140">
        <f t="shared" si="0"/>
        <v>0</v>
      </c>
      <c r="N51" s="150">
        <f>Original_data!K51</f>
        <v>0</v>
      </c>
      <c r="O51" s="146">
        <f>IFERROR(LOOKUP($N51,Lookup_Tables!$A$21:$A$28,Lookup_Tables!$B$21:$B$28),0)</f>
        <v>0</v>
      </c>
      <c r="P51" s="146">
        <f t="shared" si="3"/>
        <v>0</v>
      </c>
      <c r="Q51" s="152" t="str">
        <f t="shared" si="2"/>
        <v/>
      </c>
      <c r="R51" s="154">
        <f>IFERROR(((SUM($M$2:$M51)-SUM($P$2:$P51))/(SUM($M$2:$M51))),"")</f>
        <v>0.85340951549321786</v>
      </c>
    </row>
    <row r="52" spans="1:18" x14ac:dyDescent="0.25">
      <c r="A52" s="75">
        <f>Original_data!A52</f>
        <v>0</v>
      </c>
      <c r="B52" s="75">
        <f>Original_data!B52</f>
        <v>0</v>
      </c>
      <c r="C52" s="75">
        <f>Original_data!C52</f>
        <v>0</v>
      </c>
      <c r="D52" s="75">
        <f>Original_data!D52</f>
        <v>0</v>
      </c>
      <c r="E52" s="75">
        <f>Original_data!E52</f>
        <v>0</v>
      </c>
      <c r="F52" s="75">
        <f>Original_data!F52</f>
        <v>0</v>
      </c>
      <c r="G52" s="75">
        <f>Original_data!G52</f>
        <v>0</v>
      </c>
      <c r="H52" s="75">
        <f>Original_data!H52</f>
        <v>0</v>
      </c>
      <c r="I52" s="75">
        <f>Original_data!I52</f>
        <v>0</v>
      </c>
      <c r="J52" s="116">
        <f>IFERROR(LOOKUP($I52,Lookup_Tables!$A$3:$A$9,Lookup_Tables!$B$3:$B$9),0)</f>
        <v>0</v>
      </c>
      <c r="K52" s="153">
        <f>Original_data!J52</f>
        <v>0</v>
      </c>
      <c r="L52" s="140">
        <f>IFERROR(LOOKUP($K52,Lookup_Tables!$A$12:$A$18,Lookup_Tables!$B$12:$B$18),0)</f>
        <v>0</v>
      </c>
      <c r="M52" s="140">
        <f t="shared" si="0"/>
        <v>0</v>
      </c>
      <c r="N52" s="150">
        <f>Original_data!K52</f>
        <v>0</v>
      </c>
      <c r="O52" s="146">
        <f>IFERROR(LOOKUP($N52,Lookup_Tables!$A$21:$A$28,Lookup_Tables!$B$21:$B$28),0)</f>
        <v>0</v>
      </c>
      <c r="P52" s="146">
        <f t="shared" si="3"/>
        <v>0</v>
      </c>
      <c r="Q52" s="152" t="str">
        <f t="shared" si="2"/>
        <v/>
      </c>
      <c r="R52" s="154">
        <f>IFERROR(((SUM($M$2:$M52)-SUM($P$2:$P52))/(SUM($M$2:$M52))),"")</f>
        <v>0.85340951549321786</v>
      </c>
    </row>
    <row r="53" spans="1:18" x14ac:dyDescent="0.25">
      <c r="A53" s="75">
        <f>Original_data!A53</f>
        <v>0</v>
      </c>
      <c r="B53" s="75">
        <f>Original_data!B53</f>
        <v>0</v>
      </c>
      <c r="C53" s="75">
        <f>Original_data!C53</f>
        <v>0</v>
      </c>
      <c r="D53" s="75">
        <f>Original_data!D53</f>
        <v>0</v>
      </c>
      <c r="E53" s="75">
        <f>Original_data!E53</f>
        <v>0</v>
      </c>
      <c r="F53" s="75">
        <f>Original_data!F53</f>
        <v>0</v>
      </c>
      <c r="G53" s="75">
        <f>Original_data!G53</f>
        <v>0</v>
      </c>
      <c r="H53" s="75">
        <f>Original_data!H53</f>
        <v>0</v>
      </c>
      <c r="I53" s="75">
        <f>Original_data!I53</f>
        <v>0</v>
      </c>
      <c r="J53" s="116">
        <f>IFERROR(LOOKUP($I53,Lookup_Tables!$A$3:$A$9,Lookup_Tables!$B$3:$B$9),0)</f>
        <v>0</v>
      </c>
      <c r="K53" s="153">
        <f>Original_data!J53</f>
        <v>0</v>
      </c>
      <c r="L53" s="140">
        <f>IFERROR(LOOKUP($K53,Lookup_Tables!$A$12:$A$18,Lookup_Tables!$B$12:$B$18),0)</f>
        <v>0</v>
      </c>
      <c r="M53" s="140">
        <f t="shared" si="0"/>
        <v>0</v>
      </c>
      <c r="N53" s="150">
        <f>Original_data!K53</f>
        <v>0</v>
      </c>
      <c r="O53" s="146">
        <f>IFERROR(LOOKUP($N53,Lookup_Tables!$A$21:$A$28,Lookup_Tables!$B$21:$B$28),0)</f>
        <v>0</v>
      </c>
      <c r="P53" s="146">
        <f t="shared" si="3"/>
        <v>0</v>
      </c>
      <c r="Q53" s="152" t="str">
        <f t="shared" si="2"/>
        <v/>
      </c>
      <c r="R53" s="154">
        <f>IFERROR(((SUM($M$2:$M53)-SUM($P$2:$P53))/(SUM($M$2:$M53))),"")</f>
        <v>0.85340951549321786</v>
      </c>
    </row>
    <row r="54" spans="1:18" x14ac:dyDescent="0.25">
      <c r="A54" s="75">
        <f>Original_data!A54</f>
        <v>0</v>
      </c>
      <c r="B54" s="75">
        <f>Original_data!B54</f>
        <v>0</v>
      </c>
      <c r="C54" s="75">
        <f>Original_data!C54</f>
        <v>0</v>
      </c>
      <c r="D54" s="75">
        <f>Original_data!D54</f>
        <v>0</v>
      </c>
      <c r="E54" s="75">
        <f>Original_data!E54</f>
        <v>0</v>
      </c>
      <c r="F54" s="75">
        <f>Original_data!F54</f>
        <v>0</v>
      </c>
      <c r="G54" s="75">
        <f>Original_data!G54</f>
        <v>0</v>
      </c>
      <c r="H54" s="75">
        <f>Original_data!H54</f>
        <v>0</v>
      </c>
      <c r="I54" s="75">
        <f>Original_data!I54</f>
        <v>0</v>
      </c>
      <c r="J54" s="116">
        <f>IFERROR(LOOKUP($I54,Lookup_Tables!$A$3:$A$9,Lookup_Tables!$B$3:$B$9),0)</f>
        <v>0</v>
      </c>
      <c r="K54" s="153">
        <f>Original_data!J54</f>
        <v>0</v>
      </c>
      <c r="L54" s="140">
        <f>IFERROR(LOOKUP($K54,Lookup_Tables!$A$12:$A$18,Lookup_Tables!$B$12:$B$18),0)</f>
        <v>0</v>
      </c>
      <c r="M54" s="140">
        <f t="shared" si="0"/>
        <v>0</v>
      </c>
      <c r="N54" s="150">
        <f>Original_data!K54</f>
        <v>0</v>
      </c>
      <c r="O54" s="146">
        <f>IFERROR(LOOKUP($N54,Lookup_Tables!$A$21:$A$28,Lookup_Tables!$B$21:$B$28),0)</f>
        <v>0</v>
      </c>
      <c r="P54" s="146">
        <f t="shared" si="3"/>
        <v>0</v>
      </c>
      <c r="Q54" s="152" t="str">
        <f t="shared" si="2"/>
        <v/>
      </c>
      <c r="R54" s="154">
        <f>IFERROR(((SUM($M$2:$M54)-SUM($P$2:$P54))/(SUM($M$2:$M54))),"")</f>
        <v>0.85340951549321786</v>
      </c>
    </row>
    <row r="55" spans="1:18" x14ac:dyDescent="0.25">
      <c r="A55" s="75">
        <f>Original_data!A55</f>
        <v>0</v>
      </c>
      <c r="B55" s="75">
        <f>Original_data!B55</f>
        <v>0</v>
      </c>
      <c r="C55" s="75">
        <f>Original_data!C55</f>
        <v>0</v>
      </c>
      <c r="D55" s="75">
        <f>Original_data!D55</f>
        <v>0</v>
      </c>
      <c r="E55" s="75">
        <f>Original_data!E55</f>
        <v>0</v>
      </c>
      <c r="F55" s="75">
        <f>Original_data!F55</f>
        <v>0</v>
      </c>
      <c r="G55" s="75">
        <f>Original_data!G55</f>
        <v>0</v>
      </c>
      <c r="H55" s="75">
        <f>Original_data!H55</f>
        <v>0</v>
      </c>
      <c r="I55" s="75">
        <f>Original_data!I55</f>
        <v>0</v>
      </c>
      <c r="J55" s="116">
        <f>IFERROR(LOOKUP($I55,Lookup_Tables!$A$3:$A$9,Lookup_Tables!$B$3:$B$9),0)</f>
        <v>0</v>
      </c>
      <c r="K55" s="153">
        <f>Original_data!J55</f>
        <v>0</v>
      </c>
      <c r="L55" s="140">
        <f>IFERROR(LOOKUP($K55,Lookup_Tables!$A$12:$A$18,Lookup_Tables!$B$12:$B$18),0)</f>
        <v>0</v>
      </c>
      <c r="M55" s="140">
        <f t="shared" si="0"/>
        <v>0</v>
      </c>
      <c r="N55" s="150">
        <f>Original_data!K55</f>
        <v>0</v>
      </c>
      <c r="O55" s="146">
        <f>IFERROR(LOOKUP($N55,Lookup_Tables!$A$21:$A$28,Lookup_Tables!$B$21:$B$28),0)</f>
        <v>0</v>
      </c>
      <c r="P55" s="146">
        <f t="shared" si="3"/>
        <v>0</v>
      </c>
      <c r="Q55" s="152" t="str">
        <f t="shared" si="2"/>
        <v/>
      </c>
      <c r="R55" s="154">
        <f>IFERROR(((SUM($M$2:$M55)-SUM($P$2:$P55))/(SUM($M$2:$M55))),"")</f>
        <v>0.85340951549321786</v>
      </c>
    </row>
    <row r="56" spans="1:18" x14ac:dyDescent="0.25">
      <c r="A56" s="75">
        <f>Original_data!A56</f>
        <v>0</v>
      </c>
      <c r="B56" s="75">
        <f>Original_data!B56</f>
        <v>0</v>
      </c>
      <c r="C56" s="75">
        <f>Original_data!C56</f>
        <v>0</v>
      </c>
      <c r="D56" s="75">
        <f>Original_data!D56</f>
        <v>0</v>
      </c>
      <c r="E56" s="75">
        <f>Original_data!E56</f>
        <v>0</v>
      </c>
      <c r="F56" s="75">
        <f>Original_data!F56</f>
        <v>0</v>
      </c>
      <c r="G56" s="75">
        <f>Original_data!G56</f>
        <v>0</v>
      </c>
      <c r="H56" s="75">
        <f>Original_data!H56</f>
        <v>0</v>
      </c>
      <c r="I56" s="75">
        <f>Original_data!I56</f>
        <v>0</v>
      </c>
      <c r="J56" s="116">
        <f>IFERROR(LOOKUP($I56,Lookup_Tables!$A$3:$A$9,Lookup_Tables!$B$3:$B$9),0)</f>
        <v>0</v>
      </c>
      <c r="K56" s="153">
        <f>Original_data!J56</f>
        <v>0</v>
      </c>
      <c r="L56" s="140">
        <f>IFERROR(LOOKUP($K56,Lookup_Tables!$A$12:$A$18,Lookup_Tables!$B$12:$B$18),0)</f>
        <v>0</v>
      </c>
      <c r="M56" s="140">
        <f t="shared" si="0"/>
        <v>0</v>
      </c>
      <c r="N56" s="150">
        <f>Original_data!K56</f>
        <v>0</v>
      </c>
      <c r="O56" s="146">
        <f>IFERROR(LOOKUP($N56,Lookup_Tables!$A$21:$A$28,Lookup_Tables!$B$21:$B$28),0)</f>
        <v>0</v>
      </c>
      <c r="P56" s="146">
        <f t="shared" si="3"/>
        <v>0</v>
      </c>
      <c r="Q56" s="152" t="str">
        <f t="shared" si="2"/>
        <v/>
      </c>
      <c r="R56" s="154">
        <f>IFERROR(((SUM($M$2:$M56)-SUM($P$2:$P56))/(SUM($M$2:$M56))),"")</f>
        <v>0.85340951549321786</v>
      </c>
    </row>
    <row r="57" spans="1:18" x14ac:dyDescent="0.25">
      <c r="A57" s="75">
        <f>Original_data!A57</f>
        <v>0</v>
      </c>
      <c r="B57" s="75">
        <f>Original_data!B57</f>
        <v>0</v>
      </c>
      <c r="C57" s="75">
        <f>Original_data!C57</f>
        <v>0</v>
      </c>
      <c r="D57" s="75">
        <f>Original_data!D57</f>
        <v>0</v>
      </c>
      <c r="E57" s="75">
        <f>Original_data!E57</f>
        <v>0</v>
      </c>
      <c r="F57" s="75">
        <f>Original_data!F57</f>
        <v>0</v>
      </c>
      <c r="G57" s="75">
        <f>Original_data!G57</f>
        <v>0</v>
      </c>
      <c r="H57" s="75">
        <f>Original_data!H57</f>
        <v>0</v>
      </c>
      <c r="I57" s="75">
        <f>Original_data!I57</f>
        <v>0</v>
      </c>
      <c r="J57" s="116">
        <f>IFERROR(LOOKUP($I57,Lookup_Tables!$A$3:$A$9,Lookup_Tables!$B$3:$B$9),0)</f>
        <v>0</v>
      </c>
      <c r="K57" s="153">
        <f>Original_data!J57</f>
        <v>0</v>
      </c>
      <c r="L57" s="140">
        <f>IFERROR(LOOKUP($K57,Lookup_Tables!$A$12:$A$18,Lookup_Tables!$B$12:$B$18),0)</f>
        <v>0</v>
      </c>
      <c r="M57" s="140">
        <f t="shared" si="0"/>
        <v>0</v>
      </c>
      <c r="N57" s="150">
        <f>Original_data!K57</f>
        <v>0</v>
      </c>
      <c r="O57" s="146">
        <f>IFERROR(LOOKUP($N57,Lookup_Tables!$A$21:$A$28,Lookup_Tables!$B$21:$B$28),0)</f>
        <v>0</v>
      </c>
      <c r="P57" s="146">
        <f t="shared" si="3"/>
        <v>0</v>
      </c>
      <c r="Q57" s="152" t="str">
        <f t="shared" si="2"/>
        <v/>
      </c>
      <c r="R57" s="154">
        <f>IFERROR(((SUM($M$2:$M57)-SUM($P$2:$P57))/(SUM($M$2:$M57))),"")</f>
        <v>0.85340951549321786</v>
      </c>
    </row>
    <row r="58" spans="1:18" x14ac:dyDescent="0.25">
      <c r="A58" s="75">
        <f>Original_data!A58</f>
        <v>0</v>
      </c>
      <c r="B58" s="75">
        <f>Original_data!B58</f>
        <v>0</v>
      </c>
      <c r="C58" s="75">
        <f>Original_data!C58</f>
        <v>0</v>
      </c>
      <c r="D58" s="75">
        <f>Original_data!D58</f>
        <v>0</v>
      </c>
      <c r="E58" s="75">
        <f>Original_data!E58</f>
        <v>0</v>
      </c>
      <c r="F58" s="75">
        <f>Original_data!F58</f>
        <v>0</v>
      </c>
      <c r="G58" s="75">
        <f>Original_data!G58</f>
        <v>0</v>
      </c>
      <c r="H58" s="75">
        <f>Original_data!H58</f>
        <v>0</v>
      </c>
      <c r="I58" s="75">
        <f>Original_data!I58</f>
        <v>0</v>
      </c>
      <c r="J58" s="116">
        <f>IFERROR(LOOKUP($I58,Lookup_Tables!$A$3:$A$9,Lookup_Tables!$B$3:$B$9),0)</f>
        <v>0</v>
      </c>
      <c r="K58" s="153">
        <f>Original_data!J58</f>
        <v>0</v>
      </c>
      <c r="L58" s="140">
        <f>IFERROR(LOOKUP($K58,Lookup_Tables!$A$12:$A$18,Lookup_Tables!$B$12:$B$18),0)</f>
        <v>0</v>
      </c>
      <c r="M58" s="140">
        <f t="shared" si="0"/>
        <v>0</v>
      </c>
      <c r="N58" s="150">
        <f>Original_data!K58</f>
        <v>0</v>
      </c>
      <c r="O58" s="146">
        <f>IFERROR(LOOKUP($N58,Lookup_Tables!$A$21:$A$28,Lookup_Tables!$B$21:$B$28),0)</f>
        <v>0</v>
      </c>
      <c r="P58" s="146">
        <f t="shared" si="3"/>
        <v>0</v>
      </c>
      <c r="Q58" s="152" t="str">
        <f t="shared" si="2"/>
        <v/>
      </c>
      <c r="R58" s="154">
        <f>IFERROR(((SUM($M$2:$M58)-SUM($P$2:$P58))/(SUM($M$2:$M58))),"")</f>
        <v>0.85340951549321786</v>
      </c>
    </row>
    <row r="59" spans="1:18" x14ac:dyDescent="0.25">
      <c r="A59" s="75">
        <f>Original_data!A59</f>
        <v>0</v>
      </c>
      <c r="B59" s="75">
        <f>Original_data!B59</f>
        <v>0</v>
      </c>
      <c r="C59" s="75">
        <f>Original_data!C59</f>
        <v>0</v>
      </c>
      <c r="D59" s="75">
        <f>Original_data!D59</f>
        <v>0</v>
      </c>
      <c r="E59" s="75">
        <f>Original_data!E59</f>
        <v>0</v>
      </c>
      <c r="F59" s="75">
        <f>Original_data!F59</f>
        <v>0</v>
      </c>
      <c r="G59" s="75">
        <f>Original_data!G59</f>
        <v>0</v>
      </c>
      <c r="H59" s="75">
        <f>Original_data!H59</f>
        <v>0</v>
      </c>
      <c r="I59" s="75">
        <f>Original_data!I59</f>
        <v>0</v>
      </c>
      <c r="J59" s="116">
        <f>IFERROR(LOOKUP($I59,Lookup_Tables!$A$3:$A$9,Lookup_Tables!$B$3:$B$9),0)</f>
        <v>0</v>
      </c>
      <c r="K59" s="153">
        <f>Original_data!J59</f>
        <v>0</v>
      </c>
      <c r="L59" s="140">
        <f>IFERROR(LOOKUP($K59,Lookup_Tables!$A$12:$A$18,Lookup_Tables!$B$12:$B$18),0)</f>
        <v>0</v>
      </c>
      <c r="M59" s="140">
        <f t="shared" si="0"/>
        <v>0</v>
      </c>
      <c r="N59" s="150">
        <f>Original_data!K59</f>
        <v>0</v>
      </c>
      <c r="O59" s="146">
        <f>IFERROR(LOOKUP($N59,Lookup_Tables!$A$21:$A$28,Lookup_Tables!$B$21:$B$28),0)</f>
        <v>0</v>
      </c>
      <c r="P59" s="146">
        <f t="shared" si="3"/>
        <v>0</v>
      </c>
      <c r="Q59" s="152" t="str">
        <f t="shared" si="2"/>
        <v/>
      </c>
      <c r="R59" s="154">
        <f>IFERROR(((SUM($M$2:$M59)-SUM($P$2:$P59))/(SUM($M$2:$M59))),"")</f>
        <v>0.85340951549321786</v>
      </c>
    </row>
    <row r="60" spans="1:18" x14ac:dyDescent="0.25">
      <c r="A60" s="75">
        <f>Original_data!A60</f>
        <v>0</v>
      </c>
      <c r="B60" s="75">
        <f>Original_data!B60</f>
        <v>0</v>
      </c>
      <c r="C60" s="75">
        <f>Original_data!C60</f>
        <v>0</v>
      </c>
      <c r="D60" s="75">
        <f>Original_data!D60</f>
        <v>0</v>
      </c>
      <c r="E60" s="75">
        <f>Original_data!E60</f>
        <v>0</v>
      </c>
      <c r="F60" s="75">
        <f>Original_data!F60</f>
        <v>0</v>
      </c>
      <c r="G60" s="75">
        <f>Original_data!G60</f>
        <v>0</v>
      </c>
      <c r="H60" s="75">
        <f>Original_data!H60</f>
        <v>0</v>
      </c>
      <c r="I60" s="75">
        <f>Original_data!I60</f>
        <v>0</v>
      </c>
      <c r="J60" s="116">
        <f>IFERROR(LOOKUP($I60,Lookup_Tables!$A$3:$A$9,Lookup_Tables!$B$3:$B$9),0)</f>
        <v>0</v>
      </c>
      <c r="K60" s="153">
        <f>Original_data!J60</f>
        <v>0</v>
      </c>
      <c r="L60" s="140">
        <f>IFERROR(LOOKUP($K60,Lookup_Tables!$A$12:$A$18,Lookup_Tables!$B$12:$B$18),0)</f>
        <v>0</v>
      </c>
      <c r="M60" s="140">
        <f t="shared" si="0"/>
        <v>0</v>
      </c>
      <c r="N60" s="150">
        <f>Original_data!K60</f>
        <v>0</v>
      </c>
      <c r="O60" s="146">
        <f>IFERROR(LOOKUP($N60,Lookup_Tables!$A$21:$A$28,Lookup_Tables!$B$21:$B$28),0)</f>
        <v>0</v>
      </c>
      <c r="P60" s="146">
        <f t="shared" si="3"/>
        <v>0</v>
      </c>
      <c r="Q60" s="152" t="str">
        <f t="shared" si="2"/>
        <v/>
      </c>
      <c r="R60" s="154">
        <f>IFERROR(((SUM($M$2:$M60)-SUM($P$2:$P60))/(SUM($M$2:$M60))),"")</f>
        <v>0.85340951549321786</v>
      </c>
    </row>
    <row r="61" spans="1:18" x14ac:dyDescent="0.25">
      <c r="A61" s="75">
        <f>Original_data!A61</f>
        <v>0</v>
      </c>
      <c r="B61" s="75">
        <f>Original_data!B61</f>
        <v>0</v>
      </c>
      <c r="C61" s="75">
        <f>Original_data!C61</f>
        <v>0</v>
      </c>
      <c r="D61" s="75">
        <f>Original_data!D61</f>
        <v>0</v>
      </c>
      <c r="E61" s="75">
        <f>Original_data!E61</f>
        <v>0</v>
      </c>
      <c r="F61" s="75">
        <f>Original_data!F61</f>
        <v>0</v>
      </c>
      <c r="G61" s="75">
        <f>Original_data!G61</f>
        <v>0</v>
      </c>
      <c r="H61" s="75">
        <f>Original_data!H61</f>
        <v>0</v>
      </c>
      <c r="I61" s="75">
        <f>Original_data!I61</f>
        <v>0</v>
      </c>
      <c r="J61" s="116">
        <f>IFERROR(LOOKUP($I61,Lookup_Tables!$A$3:$A$9,Lookup_Tables!$B$3:$B$9),0)</f>
        <v>0</v>
      </c>
      <c r="K61" s="153">
        <f>Original_data!J61</f>
        <v>0</v>
      </c>
      <c r="L61" s="140">
        <f>IFERROR(LOOKUP($K61,Lookup_Tables!$A$12:$A$18,Lookup_Tables!$B$12:$B$18),0)</f>
        <v>0</v>
      </c>
      <c r="M61" s="140">
        <f t="shared" si="0"/>
        <v>0</v>
      </c>
      <c r="N61" s="150">
        <f>Original_data!K61</f>
        <v>0</v>
      </c>
      <c r="O61" s="146">
        <f>IFERROR(LOOKUP($N61,Lookup_Tables!$A$21:$A$28,Lookup_Tables!$B$21:$B$28),0)</f>
        <v>0</v>
      </c>
      <c r="P61" s="146">
        <f t="shared" si="3"/>
        <v>0</v>
      </c>
      <c r="Q61" s="152" t="str">
        <f t="shared" si="2"/>
        <v/>
      </c>
      <c r="R61" s="154">
        <f>IFERROR(((SUM($M$2:$M61)-SUM($P$2:$P61))/(SUM($M$2:$M61))),"")</f>
        <v>0.85340951549321786</v>
      </c>
    </row>
    <row r="62" spans="1:18" x14ac:dyDescent="0.25">
      <c r="A62" s="75">
        <f>Original_data!A62</f>
        <v>0</v>
      </c>
      <c r="B62" s="75">
        <f>Original_data!B62</f>
        <v>0</v>
      </c>
      <c r="C62" s="75">
        <f>Original_data!C62</f>
        <v>0</v>
      </c>
      <c r="D62" s="75">
        <f>Original_data!D62</f>
        <v>0</v>
      </c>
      <c r="E62" s="75">
        <f>Original_data!E62</f>
        <v>0</v>
      </c>
      <c r="F62" s="75">
        <f>Original_data!F62</f>
        <v>0</v>
      </c>
      <c r="G62" s="75">
        <f>Original_data!G62</f>
        <v>0</v>
      </c>
      <c r="H62" s="75">
        <f>Original_data!H62</f>
        <v>0</v>
      </c>
      <c r="I62" s="75">
        <f>Original_data!I62</f>
        <v>0</v>
      </c>
      <c r="J62" s="116">
        <f>IFERROR(LOOKUP($I62,Lookup_Tables!$A$3:$A$9,Lookup_Tables!$B$3:$B$9),0)</f>
        <v>0</v>
      </c>
      <c r="K62" s="153">
        <f>Original_data!J62</f>
        <v>0</v>
      </c>
      <c r="L62" s="140">
        <f>IFERROR(LOOKUP($K62,Lookup_Tables!$A$12:$A$18,Lookup_Tables!$B$12:$B$18),0)</f>
        <v>0</v>
      </c>
      <c r="M62" s="140">
        <f t="shared" si="0"/>
        <v>0</v>
      </c>
      <c r="N62" s="150">
        <f>Original_data!K62</f>
        <v>0</v>
      </c>
      <c r="O62" s="146">
        <f>IFERROR(LOOKUP($N62,Lookup_Tables!$A$21:$A$28,Lookup_Tables!$B$21:$B$28),0)</f>
        <v>0</v>
      </c>
      <c r="P62" s="146">
        <f t="shared" si="3"/>
        <v>0</v>
      </c>
      <c r="Q62" s="152" t="str">
        <f t="shared" si="2"/>
        <v/>
      </c>
      <c r="R62" s="154">
        <f>IFERROR(((SUM($M$2:$M62)-SUM($P$2:$P62))/(SUM($M$2:$M62))),"")</f>
        <v>0.85340951549321786</v>
      </c>
    </row>
    <row r="63" spans="1:18" x14ac:dyDescent="0.25">
      <c r="A63" s="75">
        <f>Original_data!A63</f>
        <v>0</v>
      </c>
      <c r="B63" s="75">
        <f>Original_data!B63</f>
        <v>0</v>
      </c>
      <c r="C63" s="75">
        <f>Original_data!C63</f>
        <v>0</v>
      </c>
      <c r="D63" s="75">
        <f>Original_data!D63</f>
        <v>0</v>
      </c>
      <c r="E63" s="75">
        <f>Original_data!E63</f>
        <v>0</v>
      </c>
      <c r="F63" s="75">
        <f>Original_data!F63</f>
        <v>0</v>
      </c>
      <c r="G63" s="75">
        <f>Original_data!G63</f>
        <v>0</v>
      </c>
      <c r="H63" s="75">
        <f>Original_data!H63</f>
        <v>0</v>
      </c>
      <c r="I63" s="75">
        <f>Original_data!I63</f>
        <v>0</v>
      </c>
      <c r="J63" s="116">
        <f>IFERROR(LOOKUP($I63,Lookup_Tables!$A$3:$A$9,Lookup_Tables!$B$3:$B$9),0)</f>
        <v>0</v>
      </c>
      <c r="K63" s="153">
        <f>Original_data!J63</f>
        <v>0</v>
      </c>
      <c r="L63" s="140">
        <f>IFERROR(LOOKUP($K63,Lookup_Tables!$A$12:$A$18,Lookup_Tables!$B$12:$B$18),0)</f>
        <v>0</v>
      </c>
      <c r="M63" s="140">
        <f t="shared" si="0"/>
        <v>0</v>
      </c>
      <c r="N63" s="150">
        <f>Original_data!K63</f>
        <v>0</v>
      </c>
      <c r="O63" s="146">
        <f>IFERROR(LOOKUP($N63,Lookup_Tables!$A$21:$A$28,Lookup_Tables!$B$21:$B$28),0)</f>
        <v>0</v>
      </c>
      <c r="P63" s="146">
        <f t="shared" si="3"/>
        <v>0</v>
      </c>
      <c r="Q63" s="152" t="str">
        <f t="shared" si="2"/>
        <v/>
      </c>
      <c r="R63" s="154">
        <f>IFERROR(((SUM($M$2:$M63)-SUM($P$2:$P63))/(SUM($M$2:$M63))),"")</f>
        <v>0.85340951549321786</v>
      </c>
    </row>
    <row r="64" spans="1:18" x14ac:dyDescent="0.25">
      <c r="A64" s="75">
        <f>Original_data!A64</f>
        <v>0</v>
      </c>
      <c r="B64" s="75">
        <f>Original_data!B64</f>
        <v>0</v>
      </c>
      <c r="C64" s="75">
        <f>Original_data!C64</f>
        <v>0</v>
      </c>
      <c r="D64" s="75">
        <f>Original_data!D64</f>
        <v>0</v>
      </c>
      <c r="E64" s="75">
        <f>Original_data!E64</f>
        <v>0</v>
      </c>
      <c r="F64" s="75">
        <f>Original_data!F64</f>
        <v>0</v>
      </c>
      <c r="G64" s="75">
        <f>Original_data!G64</f>
        <v>0</v>
      </c>
      <c r="H64" s="75">
        <f>Original_data!H64</f>
        <v>0</v>
      </c>
      <c r="I64" s="75">
        <f>Original_data!I64</f>
        <v>0</v>
      </c>
      <c r="J64" s="116">
        <f>IFERROR(LOOKUP($I64,Lookup_Tables!$A$3:$A$9,Lookup_Tables!$B$3:$B$9),0)</f>
        <v>0</v>
      </c>
      <c r="K64" s="153">
        <f>Original_data!J64</f>
        <v>0</v>
      </c>
      <c r="L64" s="140">
        <f>IFERROR(LOOKUP($K64,Lookup_Tables!$A$12:$A$18,Lookup_Tables!$B$12:$B$18),0)</f>
        <v>0</v>
      </c>
      <c r="M64" s="140">
        <f t="shared" si="0"/>
        <v>0</v>
      </c>
      <c r="N64" s="150">
        <f>Original_data!K64</f>
        <v>0</v>
      </c>
      <c r="O64" s="146">
        <f>IFERROR(LOOKUP($N64,Lookup_Tables!$A$21:$A$28,Lookup_Tables!$B$21:$B$28),0)</f>
        <v>0</v>
      </c>
      <c r="P64" s="146">
        <f t="shared" si="3"/>
        <v>0</v>
      </c>
      <c r="Q64" s="152" t="str">
        <f t="shared" si="2"/>
        <v/>
      </c>
      <c r="R64" s="154">
        <f>IFERROR(((SUM($M$2:$M64)-SUM($P$2:$P64))/(SUM($M$2:$M64))),"")</f>
        <v>0.85340951549321786</v>
      </c>
    </row>
    <row r="65" spans="1:18" x14ac:dyDescent="0.25">
      <c r="A65" s="75">
        <f>Original_data!A65</f>
        <v>0</v>
      </c>
      <c r="B65" s="75">
        <f>Original_data!B65</f>
        <v>0</v>
      </c>
      <c r="C65" s="75">
        <f>Original_data!C65</f>
        <v>0</v>
      </c>
      <c r="D65" s="75">
        <f>Original_data!D65</f>
        <v>0</v>
      </c>
      <c r="E65" s="75">
        <f>Original_data!E65</f>
        <v>0</v>
      </c>
      <c r="F65" s="75">
        <f>Original_data!F65</f>
        <v>0</v>
      </c>
      <c r="G65" s="75">
        <f>Original_data!G65</f>
        <v>0</v>
      </c>
      <c r="H65" s="75">
        <f>Original_data!H65</f>
        <v>0</v>
      </c>
      <c r="I65" s="75">
        <f>Original_data!I65</f>
        <v>0</v>
      </c>
      <c r="J65" s="116">
        <f>IFERROR(LOOKUP($I65,Lookup_Tables!$A$3:$A$9,Lookup_Tables!$B$3:$B$9),0)</f>
        <v>0</v>
      </c>
      <c r="K65" s="153">
        <f>Original_data!J65</f>
        <v>0</v>
      </c>
      <c r="L65" s="140">
        <f>IFERROR(LOOKUP($K65,Lookup_Tables!$A$12:$A$18,Lookup_Tables!$B$12:$B$18),0)</f>
        <v>0</v>
      </c>
      <c r="M65" s="140">
        <f t="shared" si="0"/>
        <v>0</v>
      </c>
      <c r="N65" s="150">
        <f>Original_data!K65</f>
        <v>0</v>
      </c>
      <c r="O65" s="146">
        <f>IFERROR(LOOKUP($N65,Lookup_Tables!$A$21:$A$28,Lookup_Tables!$B$21:$B$28),0)</f>
        <v>0</v>
      </c>
      <c r="P65" s="146">
        <f t="shared" si="3"/>
        <v>0</v>
      </c>
      <c r="Q65" s="152" t="str">
        <f t="shared" si="2"/>
        <v/>
      </c>
      <c r="R65" s="154">
        <f>IFERROR(((SUM($M$2:$M65)-SUM($P$2:$P65))/(SUM($M$2:$M65))),"")</f>
        <v>0.85340951549321786</v>
      </c>
    </row>
    <row r="66" spans="1:18" x14ac:dyDescent="0.25">
      <c r="A66" s="75">
        <f>Original_data!A66</f>
        <v>0</v>
      </c>
      <c r="B66" s="75">
        <f>Original_data!B66</f>
        <v>0</v>
      </c>
      <c r="C66" s="75">
        <f>Original_data!C66</f>
        <v>0</v>
      </c>
      <c r="D66" s="75">
        <f>Original_data!D66</f>
        <v>0</v>
      </c>
      <c r="E66" s="75">
        <f>Original_data!E66</f>
        <v>0</v>
      </c>
      <c r="F66" s="75">
        <f>Original_data!F66</f>
        <v>0</v>
      </c>
      <c r="G66" s="75">
        <f>Original_data!G66</f>
        <v>0</v>
      </c>
      <c r="H66" s="75">
        <f>Original_data!H66</f>
        <v>0</v>
      </c>
      <c r="I66" s="75">
        <f>Original_data!I66</f>
        <v>0</v>
      </c>
      <c r="J66" s="116">
        <f>IFERROR(LOOKUP($I66,Lookup_Tables!$A$3:$A$9,Lookup_Tables!$B$3:$B$9),0)</f>
        <v>0</v>
      </c>
      <c r="K66" s="153">
        <f>Original_data!J66</f>
        <v>0</v>
      </c>
      <c r="L66" s="140">
        <f>IFERROR(LOOKUP($K66,Lookup_Tables!$A$12:$A$18,Lookup_Tables!$B$12:$B$18),0)</f>
        <v>0</v>
      </c>
      <c r="M66" s="140">
        <f t="shared" si="0"/>
        <v>0</v>
      </c>
      <c r="N66" s="150">
        <f>Original_data!K66</f>
        <v>0</v>
      </c>
      <c r="O66" s="146">
        <f>IFERROR(LOOKUP($N66,Lookup_Tables!$A$21:$A$28,Lookup_Tables!$B$21:$B$28),0)</f>
        <v>0</v>
      </c>
      <c r="P66" s="146">
        <f t="shared" si="3"/>
        <v>0</v>
      </c>
      <c r="Q66" s="152" t="str">
        <f t="shared" si="2"/>
        <v/>
      </c>
      <c r="R66" s="154">
        <f>IFERROR(((SUM($M$2:$M66)-SUM($P$2:$P66))/(SUM($M$2:$M66))),"")</f>
        <v>0.85340951549321786</v>
      </c>
    </row>
    <row r="67" spans="1:18" x14ac:dyDescent="0.25">
      <c r="A67" s="75">
        <f>Original_data!A67</f>
        <v>0</v>
      </c>
      <c r="B67" s="75">
        <f>Original_data!B67</f>
        <v>0</v>
      </c>
      <c r="C67" s="75">
        <f>Original_data!C67</f>
        <v>0</v>
      </c>
      <c r="D67" s="75">
        <f>Original_data!D67</f>
        <v>0</v>
      </c>
      <c r="E67" s="75">
        <f>Original_data!E67</f>
        <v>0</v>
      </c>
      <c r="F67" s="75">
        <f>Original_data!F67</f>
        <v>0</v>
      </c>
      <c r="G67" s="75">
        <f>Original_data!G67</f>
        <v>0</v>
      </c>
      <c r="H67" s="75">
        <f>Original_data!H67</f>
        <v>0</v>
      </c>
      <c r="I67" s="75">
        <f>Original_data!I67</f>
        <v>0</v>
      </c>
      <c r="J67" s="116">
        <f>IFERROR(LOOKUP($I67,Lookup_Tables!$A$3:$A$9,Lookup_Tables!$B$3:$B$9),0)</f>
        <v>0</v>
      </c>
      <c r="K67" s="153">
        <f>Original_data!J67</f>
        <v>0</v>
      </c>
      <c r="L67" s="140">
        <f>IFERROR(LOOKUP($K67,Lookup_Tables!$A$12:$A$18,Lookup_Tables!$B$12:$B$18),0)</f>
        <v>0</v>
      </c>
      <c r="M67" s="140">
        <f t="shared" ref="M67:M101" si="4">PRODUCT($J67*$L67)</f>
        <v>0</v>
      </c>
      <c r="N67" s="150">
        <f>Original_data!K67</f>
        <v>0</v>
      </c>
      <c r="O67" s="146">
        <f>IFERROR(LOOKUP($N67,Lookup_Tables!$A$21:$A$28,Lookup_Tables!$B$21:$B$28),0)</f>
        <v>0</v>
      </c>
      <c r="P67" s="146">
        <f t="shared" ref="P67:P101" si="5">PRODUCT($J67*$O67)</f>
        <v>0</v>
      </c>
      <c r="Q67" s="152" t="str">
        <f t="shared" ref="Q67:Q101" si="6">IFERROR((($M67-$P67)/($M67)),"")</f>
        <v/>
      </c>
      <c r="R67" s="154">
        <f>IFERROR(((SUM($M$2:$M67)-SUM($P$2:$P67))/(SUM($M$2:$M67))),"")</f>
        <v>0.85340951549321786</v>
      </c>
    </row>
    <row r="68" spans="1:18" x14ac:dyDescent="0.25">
      <c r="A68" s="75">
        <f>Original_data!A68</f>
        <v>0</v>
      </c>
      <c r="B68" s="75">
        <f>Original_data!B68</f>
        <v>0</v>
      </c>
      <c r="C68" s="75">
        <f>Original_data!C68</f>
        <v>0</v>
      </c>
      <c r="D68" s="75">
        <f>Original_data!D68</f>
        <v>0</v>
      </c>
      <c r="E68" s="75">
        <f>Original_data!E68</f>
        <v>0</v>
      </c>
      <c r="F68" s="75">
        <f>Original_data!F68</f>
        <v>0</v>
      </c>
      <c r="G68" s="75">
        <f>Original_data!G68</f>
        <v>0</v>
      </c>
      <c r="H68" s="75">
        <f>Original_data!H68</f>
        <v>0</v>
      </c>
      <c r="I68" s="75">
        <f>Original_data!I68</f>
        <v>0</v>
      </c>
      <c r="J68" s="116">
        <f>IFERROR(LOOKUP($I68,Lookup_Tables!$A$3:$A$9,Lookup_Tables!$B$3:$B$9),0)</f>
        <v>0</v>
      </c>
      <c r="K68" s="153">
        <f>Original_data!J68</f>
        <v>0</v>
      </c>
      <c r="L68" s="140">
        <f>IFERROR(LOOKUP($K68,Lookup_Tables!$A$12:$A$18,Lookup_Tables!$B$12:$B$18),0)</f>
        <v>0</v>
      </c>
      <c r="M68" s="140">
        <f t="shared" si="4"/>
        <v>0</v>
      </c>
      <c r="N68" s="150">
        <f>Original_data!K68</f>
        <v>0</v>
      </c>
      <c r="O68" s="146">
        <f>IFERROR(LOOKUP($N68,Lookup_Tables!$A$21:$A$28,Lookup_Tables!$B$21:$B$28),0)</f>
        <v>0</v>
      </c>
      <c r="P68" s="146">
        <f t="shared" si="5"/>
        <v>0</v>
      </c>
      <c r="Q68" s="152" t="str">
        <f t="shared" si="6"/>
        <v/>
      </c>
      <c r="R68" s="154">
        <f>IFERROR(((SUM($M$2:$M68)-SUM($P$2:$P68))/(SUM($M$2:$M68))),"")</f>
        <v>0.85340951549321786</v>
      </c>
    </row>
    <row r="69" spans="1:18" x14ac:dyDescent="0.25">
      <c r="A69" s="75">
        <f>Original_data!A69</f>
        <v>0</v>
      </c>
      <c r="B69" s="75">
        <f>Original_data!B69</f>
        <v>0</v>
      </c>
      <c r="C69" s="75">
        <f>Original_data!C69</f>
        <v>0</v>
      </c>
      <c r="D69" s="75">
        <f>Original_data!D69</f>
        <v>0</v>
      </c>
      <c r="E69" s="75">
        <f>Original_data!E69</f>
        <v>0</v>
      </c>
      <c r="F69" s="75">
        <f>Original_data!F69</f>
        <v>0</v>
      </c>
      <c r="G69" s="75">
        <f>Original_data!G69</f>
        <v>0</v>
      </c>
      <c r="H69" s="75">
        <f>Original_data!H69</f>
        <v>0</v>
      </c>
      <c r="I69" s="75">
        <f>Original_data!I69</f>
        <v>0</v>
      </c>
      <c r="J69" s="116">
        <f>IFERROR(LOOKUP($I69,Lookup_Tables!$A$3:$A$9,Lookup_Tables!$B$3:$B$9),0)</f>
        <v>0</v>
      </c>
      <c r="K69" s="153">
        <f>Original_data!J69</f>
        <v>0</v>
      </c>
      <c r="L69" s="140">
        <f>IFERROR(LOOKUP($K69,Lookup_Tables!$A$12:$A$18,Lookup_Tables!$B$12:$B$18),0)</f>
        <v>0</v>
      </c>
      <c r="M69" s="140">
        <f t="shared" si="4"/>
        <v>0</v>
      </c>
      <c r="N69" s="150">
        <f>Original_data!K69</f>
        <v>0</v>
      </c>
      <c r="O69" s="146">
        <f>IFERROR(LOOKUP($N69,Lookup_Tables!$A$21:$A$28,Lookup_Tables!$B$21:$B$28),0)</f>
        <v>0</v>
      </c>
      <c r="P69" s="146">
        <f t="shared" si="5"/>
        <v>0</v>
      </c>
      <c r="Q69" s="152" t="str">
        <f t="shared" si="6"/>
        <v/>
      </c>
      <c r="R69" s="154">
        <f>IFERROR(((SUM($M$2:$M69)-SUM($P$2:$P69))/(SUM($M$2:$M69))),"")</f>
        <v>0.85340951549321786</v>
      </c>
    </row>
    <row r="70" spans="1:18" x14ac:dyDescent="0.25">
      <c r="A70" s="75">
        <f>Original_data!A70</f>
        <v>0</v>
      </c>
      <c r="B70" s="75">
        <f>Original_data!B70</f>
        <v>0</v>
      </c>
      <c r="C70" s="75">
        <f>Original_data!C70</f>
        <v>0</v>
      </c>
      <c r="D70" s="75">
        <f>Original_data!D70</f>
        <v>0</v>
      </c>
      <c r="E70" s="75">
        <f>Original_data!E70</f>
        <v>0</v>
      </c>
      <c r="F70" s="75">
        <f>Original_data!F70</f>
        <v>0</v>
      </c>
      <c r="G70" s="75">
        <f>Original_data!G70</f>
        <v>0</v>
      </c>
      <c r="H70" s="75">
        <f>Original_data!H70</f>
        <v>0</v>
      </c>
      <c r="I70" s="75">
        <f>Original_data!I70</f>
        <v>0</v>
      </c>
      <c r="J70" s="116">
        <f>IFERROR(LOOKUP($I70,Lookup_Tables!$A$3:$A$9,Lookup_Tables!$B$3:$B$9),0)</f>
        <v>0</v>
      </c>
      <c r="K70" s="153">
        <f>Original_data!J70</f>
        <v>0</v>
      </c>
      <c r="L70" s="140">
        <f>IFERROR(LOOKUP($K70,Lookup_Tables!$A$12:$A$18,Lookup_Tables!$B$12:$B$18),0)</f>
        <v>0</v>
      </c>
      <c r="M70" s="140">
        <f t="shared" si="4"/>
        <v>0</v>
      </c>
      <c r="N70" s="150">
        <f>Original_data!K70</f>
        <v>0</v>
      </c>
      <c r="O70" s="146">
        <f>IFERROR(LOOKUP($N70,Lookup_Tables!$A$21:$A$28,Lookup_Tables!$B$21:$B$28),0)</f>
        <v>0</v>
      </c>
      <c r="P70" s="146">
        <f t="shared" si="5"/>
        <v>0</v>
      </c>
      <c r="Q70" s="152" t="str">
        <f t="shared" si="6"/>
        <v/>
      </c>
      <c r="R70" s="154">
        <f>IFERROR(((SUM($M$2:$M70)-SUM($P$2:$P70))/(SUM($M$2:$M70))),"")</f>
        <v>0.85340951549321786</v>
      </c>
    </row>
    <row r="71" spans="1:18" x14ac:dyDescent="0.25">
      <c r="A71" s="75">
        <f>Original_data!A71</f>
        <v>0</v>
      </c>
      <c r="B71" s="75">
        <f>Original_data!B71</f>
        <v>0</v>
      </c>
      <c r="C71" s="75">
        <f>Original_data!C71</f>
        <v>0</v>
      </c>
      <c r="D71" s="75">
        <f>Original_data!D71</f>
        <v>0</v>
      </c>
      <c r="E71" s="75">
        <f>Original_data!E71</f>
        <v>0</v>
      </c>
      <c r="F71" s="75">
        <f>Original_data!F71</f>
        <v>0</v>
      </c>
      <c r="G71" s="75">
        <f>Original_data!G71</f>
        <v>0</v>
      </c>
      <c r="H71" s="75">
        <f>Original_data!H71</f>
        <v>0</v>
      </c>
      <c r="I71" s="75">
        <f>Original_data!I71</f>
        <v>0</v>
      </c>
      <c r="J71" s="116">
        <f>IFERROR(LOOKUP($I71,Lookup_Tables!$A$3:$A$9,Lookup_Tables!$B$3:$B$9),0)</f>
        <v>0</v>
      </c>
      <c r="K71" s="153">
        <f>Original_data!J71</f>
        <v>0</v>
      </c>
      <c r="L71" s="140">
        <f>IFERROR(LOOKUP($K71,Lookup_Tables!$A$12:$A$18,Lookup_Tables!$B$12:$B$18),0)</f>
        <v>0</v>
      </c>
      <c r="M71" s="140">
        <f t="shared" si="4"/>
        <v>0</v>
      </c>
      <c r="N71" s="150">
        <f>Original_data!K71</f>
        <v>0</v>
      </c>
      <c r="O71" s="146">
        <f>IFERROR(LOOKUP($N71,Lookup_Tables!$A$21:$A$28,Lookup_Tables!$B$21:$B$28),0)</f>
        <v>0</v>
      </c>
      <c r="P71" s="146">
        <f t="shared" si="5"/>
        <v>0</v>
      </c>
      <c r="Q71" s="152" t="str">
        <f t="shared" si="6"/>
        <v/>
      </c>
      <c r="R71" s="154">
        <f>IFERROR(((SUM($M$2:$M71)-SUM($P$2:$P71))/(SUM($M$2:$M71))),"")</f>
        <v>0.85340951549321786</v>
      </c>
    </row>
    <row r="72" spans="1:18" x14ac:dyDescent="0.25">
      <c r="A72" s="75">
        <f>Original_data!A72</f>
        <v>0</v>
      </c>
      <c r="B72" s="75">
        <f>Original_data!B72</f>
        <v>0</v>
      </c>
      <c r="C72" s="75">
        <f>Original_data!C72</f>
        <v>0</v>
      </c>
      <c r="D72" s="75">
        <f>Original_data!D72</f>
        <v>0</v>
      </c>
      <c r="E72" s="75">
        <f>Original_data!E72</f>
        <v>0</v>
      </c>
      <c r="F72" s="75">
        <f>Original_data!F72</f>
        <v>0</v>
      </c>
      <c r="G72" s="75">
        <f>Original_data!G72</f>
        <v>0</v>
      </c>
      <c r="H72" s="75">
        <f>Original_data!H72</f>
        <v>0</v>
      </c>
      <c r="I72" s="75">
        <f>Original_data!I72</f>
        <v>0</v>
      </c>
      <c r="J72" s="116">
        <f>IFERROR(LOOKUP($I72,Lookup_Tables!$A$3:$A$9,Lookup_Tables!$B$3:$B$9),0)</f>
        <v>0</v>
      </c>
      <c r="K72" s="153">
        <f>Original_data!J72</f>
        <v>0</v>
      </c>
      <c r="L72" s="140">
        <f>IFERROR(LOOKUP($K72,Lookup_Tables!$A$12:$A$18,Lookup_Tables!$B$12:$B$18),0)</f>
        <v>0</v>
      </c>
      <c r="M72" s="140">
        <f t="shared" si="4"/>
        <v>0</v>
      </c>
      <c r="N72" s="150">
        <f>Original_data!K72</f>
        <v>0</v>
      </c>
      <c r="O72" s="146">
        <f>IFERROR(LOOKUP($N72,Lookup_Tables!$A$21:$A$28,Lookup_Tables!$B$21:$B$28),0)</f>
        <v>0</v>
      </c>
      <c r="P72" s="146">
        <f t="shared" si="5"/>
        <v>0</v>
      </c>
      <c r="Q72" s="152" t="str">
        <f t="shared" si="6"/>
        <v/>
      </c>
      <c r="R72" s="154">
        <f>IFERROR(((SUM($M$2:$M72)-SUM($P$2:$P72))/(SUM($M$2:$M72))),"")</f>
        <v>0.85340951549321786</v>
      </c>
    </row>
    <row r="73" spans="1:18" x14ac:dyDescent="0.25">
      <c r="A73" s="75">
        <f>Original_data!A73</f>
        <v>0</v>
      </c>
      <c r="B73" s="75">
        <f>Original_data!B73</f>
        <v>0</v>
      </c>
      <c r="C73" s="75">
        <f>Original_data!C73</f>
        <v>0</v>
      </c>
      <c r="D73" s="75">
        <f>Original_data!D73</f>
        <v>0</v>
      </c>
      <c r="E73" s="75">
        <f>Original_data!E73</f>
        <v>0</v>
      </c>
      <c r="F73" s="75">
        <f>Original_data!F73</f>
        <v>0</v>
      </c>
      <c r="G73" s="75">
        <f>Original_data!G73</f>
        <v>0</v>
      </c>
      <c r="H73" s="75">
        <f>Original_data!H73</f>
        <v>0</v>
      </c>
      <c r="I73" s="75">
        <f>Original_data!I73</f>
        <v>0</v>
      </c>
      <c r="J73" s="116">
        <f>IFERROR(LOOKUP($I73,Lookup_Tables!$A$3:$A$9,Lookup_Tables!$B$3:$B$9),0)</f>
        <v>0</v>
      </c>
      <c r="K73" s="153">
        <f>Original_data!J73</f>
        <v>0</v>
      </c>
      <c r="L73" s="140">
        <f>IFERROR(LOOKUP($K73,Lookup_Tables!$A$12:$A$18,Lookup_Tables!$B$12:$B$18),0)</f>
        <v>0</v>
      </c>
      <c r="M73" s="140">
        <f t="shared" si="4"/>
        <v>0</v>
      </c>
      <c r="N73" s="150">
        <f>Original_data!K73</f>
        <v>0</v>
      </c>
      <c r="O73" s="146">
        <f>IFERROR(LOOKUP($N73,Lookup_Tables!$A$21:$A$28,Lookup_Tables!$B$21:$B$28),0)</f>
        <v>0</v>
      </c>
      <c r="P73" s="146">
        <f t="shared" si="5"/>
        <v>0</v>
      </c>
      <c r="Q73" s="152" t="str">
        <f t="shared" si="6"/>
        <v/>
      </c>
      <c r="R73" s="154">
        <f>IFERROR(((SUM($M$2:$M73)-SUM($P$2:$P73))/(SUM($M$2:$M73))),"")</f>
        <v>0.85340951549321786</v>
      </c>
    </row>
    <row r="74" spans="1:18" x14ac:dyDescent="0.25">
      <c r="A74" s="75">
        <f>Original_data!A74</f>
        <v>0</v>
      </c>
      <c r="B74" s="75">
        <f>Original_data!B74</f>
        <v>0</v>
      </c>
      <c r="C74" s="75">
        <f>Original_data!C74</f>
        <v>0</v>
      </c>
      <c r="D74" s="75">
        <f>Original_data!D74</f>
        <v>0</v>
      </c>
      <c r="E74" s="75">
        <f>Original_data!E74</f>
        <v>0</v>
      </c>
      <c r="F74" s="75">
        <f>Original_data!F74</f>
        <v>0</v>
      </c>
      <c r="G74" s="75">
        <f>Original_data!G74</f>
        <v>0</v>
      </c>
      <c r="H74" s="75">
        <f>Original_data!H74</f>
        <v>0</v>
      </c>
      <c r="I74" s="75">
        <f>Original_data!I74</f>
        <v>0</v>
      </c>
      <c r="J74" s="116">
        <f>IFERROR(LOOKUP($I74,Lookup_Tables!$A$3:$A$9,Lookup_Tables!$B$3:$B$9),0)</f>
        <v>0</v>
      </c>
      <c r="K74" s="153">
        <f>Original_data!J74</f>
        <v>0</v>
      </c>
      <c r="L74" s="140">
        <f>IFERROR(LOOKUP($K74,Lookup_Tables!$A$12:$A$18,Lookup_Tables!$B$12:$B$18),0)</f>
        <v>0</v>
      </c>
      <c r="M74" s="140">
        <f t="shared" si="4"/>
        <v>0</v>
      </c>
      <c r="N74" s="150">
        <f>Original_data!K74</f>
        <v>0</v>
      </c>
      <c r="O74" s="146">
        <f>IFERROR(LOOKUP($N74,Lookup_Tables!$A$21:$A$28,Lookup_Tables!$B$21:$B$28),0)</f>
        <v>0</v>
      </c>
      <c r="P74" s="146">
        <f t="shared" si="5"/>
        <v>0</v>
      </c>
      <c r="Q74" s="152" t="str">
        <f t="shared" si="6"/>
        <v/>
      </c>
      <c r="R74" s="154">
        <f>IFERROR(((SUM($M$2:$M74)-SUM($P$2:$P74))/(SUM($M$2:$M74))),"")</f>
        <v>0.85340951549321786</v>
      </c>
    </row>
    <row r="75" spans="1:18" x14ac:dyDescent="0.25">
      <c r="A75" s="75">
        <f>Original_data!A75</f>
        <v>0</v>
      </c>
      <c r="B75" s="75">
        <f>Original_data!B75</f>
        <v>0</v>
      </c>
      <c r="C75" s="75">
        <f>Original_data!C75</f>
        <v>0</v>
      </c>
      <c r="D75" s="75">
        <f>Original_data!D75</f>
        <v>0</v>
      </c>
      <c r="E75" s="75">
        <f>Original_data!E75</f>
        <v>0</v>
      </c>
      <c r="F75" s="75">
        <f>Original_data!F75</f>
        <v>0</v>
      </c>
      <c r="G75" s="75">
        <f>Original_data!G75</f>
        <v>0</v>
      </c>
      <c r="H75" s="75">
        <f>Original_data!H75</f>
        <v>0</v>
      </c>
      <c r="I75" s="75">
        <f>Original_data!I75</f>
        <v>0</v>
      </c>
      <c r="J75" s="116">
        <f>IFERROR(LOOKUP($I75,Lookup_Tables!$A$3:$A$9,Lookup_Tables!$B$3:$B$9),0)</f>
        <v>0</v>
      </c>
      <c r="K75" s="153">
        <f>Original_data!J75</f>
        <v>0</v>
      </c>
      <c r="L75" s="140">
        <f>IFERROR(LOOKUP($K75,Lookup_Tables!$A$12:$A$18,Lookup_Tables!$B$12:$B$18),0)</f>
        <v>0</v>
      </c>
      <c r="M75" s="140">
        <f t="shared" si="4"/>
        <v>0</v>
      </c>
      <c r="N75" s="150">
        <f>Original_data!K75</f>
        <v>0</v>
      </c>
      <c r="O75" s="146">
        <f>IFERROR(LOOKUP($N75,Lookup_Tables!$A$21:$A$28,Lookup_Tables!$B$21:$B$28),0)</f>
        <v>0</v>
      </c>
      <c r="P75" s="146">
        <f t="shared" si="5"/>
        <v>0</v>
      </c>
      <c r="Q75" s="152" t="str">
        <f t="shared" si="6"/>
        <v/>
      </c>
      <c r="R75" s="154">
        <f>IFERROR(((SUM($M$2:$M75)-SUM($P$2:$P75))/(SUM($M$2:$M75))),"")</f>
        <v>0.85340951549321786</v>
      </c>
    </row>
    <row r="76" spans="1:18" x14ac:dyDescent="0.25">
      <c r="A76" s="75">
        <f>Original_data!A76</f>
        <v>0</v>
      </c>
      <c r="B76" s="75">
        <f>Original_data!B76</f>
        <v>0</v>
      </c>
      <c r="C76" s="75">
        <f>Original_data!C76</f>
        <v>0</v>
      </c>
      <c r="D76" s="75">
        <f>Original_data!D76</f>
        <v>0</v>
      </c>
      <c r="E76" s="75">
        <f>Original_data!E76</f>
        <v>0</v>
      </c>
      <c r="F76" s="75">
        <f>Original_data!F76</f>
        <v>0</v>
      </c>
      <c r="G76" s="75">
        <f>Original_data!G76</f>
        <v>0</v>
      </c>
      <c r="H76" s="75">
        <f>Original_data!H76</f>
        <v>0</v>
      </c>
      <c r="I76" s="75">
        <f>Original_data!I76</f>
        <v>0</v>
      </c>
      <c r="J76" s="116">
        <f>IFERROR(LOOKUP($I76,Lookup_Tables!$A$3:$A$9,Lookup_Tables!$B$3:$B$9),0)</f>
        <v>0</v>
      </c>
      <c r="K76" s="153">
        <f>Original_data!J76</f>
        <v>0</v>
      </c>
      <c r="L76" s="140">
        <f>IFERROR(LOOKUP($K76,Lookup_Tables!$A$12:$A$18,Lookup_Tables!$B$12:$B$18),0)</f>
        <v>0</v>
      </c>
      <c r="M76" s="140">
        <f t="shared" si="4"/>
        <v>0</v>
      </c>
      <c r="N76" s="150">
        <f>Original_data!K76</f>
        <v>0</v>
      </c>
      <c r="O76" s="146">
        <f>IFERROR(LOOKUP($N76,Lookup_Tables!$A$21:$A$28,Lookup_Tables!$B$21:$B$28),0)</f>
        <v>0</v>
      </c>
      <c r="P76" s="146">
        <f t="shared" si="5"/>
        <v>0</v>
      </c>
      <c r="Q76" s="152" t="str">
        <f t="shared" si="6"/>
        <v/>
      </c>
      <c r="R76" s="154">
        <f>IFERROR(((SUM($M$2:$M76)-SUM($P$2:$P76))/(SUM($M$2:$M76))),"")</f>
        <v>0.85340951549321786</v>
      </c>
    </row>
    <row r="77" spans="1:18" x14ac:dyDescent="0.25">
      <c r="A77" s="75">
        <f>Original_data!A77</f>
        <v>0</v>
      </c>
      <c r="B77" s="75">
        <f>Original_data!B77</f>
        <v>0</v>
      </c>
      <c r="C77" s="75">
        <f>Original_data!C77</f>
        <v>0</v>
      </c>
      <c r="D77" s="75">
        <f>Original_data!D77</f>
        <v>0</v>
      </c>
      <c r="E77" s="75">
        <f>Original_data!E77</f>
        <v>0</v>
      </c>
      <c r="F77" s="75">
        <f>Original_data!F77</f>
        <v>0</v>
      </c>
      <c r="G77" s="75">
        <f>Original_data!G77</f>
        <v>0</v>
      </c>
      <c r="H77" s="75">
        <f>Original_data!H77</f>
        <v>0</v>
      </c>
      <c r="I77" s="75">
        <f>Original_data!I77</f>
        <v>0</v>
      </c>
      <c r="J77" s="116">
        <f>IFERROR(LOOKUP($I77,Lookup_Tables!$A$3:$A$9,Lookup_Tables!$B$3:$B$9),0)</f>
        <v>0</v>
      </c>
      <c r="K77" s="153">
        <f>Original_data!J77</f>
        <v>0</v>
      </c>
      <c r="L77" s="140">
        <f>IFERROR(LOOKUP($K77,Lookup_Tables!$A$12:$A$18,Lookup_Tables!$B$12:$B$18),0)</f>
        <v>0</v>
      </c>
      <c r="M77" s="140">
        <f t="shared" si="4"/>
        <v>0</v>
      </c>
      <c r="N77" s="150">
        <f>Original_data!K77</f>
        <v>0</v>
      </c>
      <c r="O77" s="146">
        <f>IFERROR(LOOKUP($N77,Lookup_Tables!$A$21:$A$28,Lookup_Tables!$B$21:$B$28),0)</f>
        <v>0</v>
      </c>
      <c r="P77" s="146">
        <f t="shared" si="5"/>
        <v>0</v>
      </c>
      <c r="Q77" s="152" t="str">
        <f t="shared" si="6"/>
        <v/>
      </c>
      <c r="R77" s="154">
        <f>IFERROR(((SUM($M$2:$M77)-SUM($P$2:$P77))/(SUM($M$2:$M77))),"")</f>
        <v>0.85340951549321786</v>
      </c>
    </row>
    <row r="78" spans="1:18" x14ac:dyDescent="0.25">
      <c r="A78" s="75">
        <f>Original_data!A78</f>
        <v>0</v>
      </c>
      <c r="B78" s="75">
        <f>Original_data!B78</f>
        <v>0</v>
      </c>
      <c r="C78" s="75">
        <f>Original_data!C78</f>
        <v>0</v>
      </c>
      <c r="D78" s="75">
        <f>Original_data!D78</f>
        <v>0</v>
      </c>
      <c r="E78" s="75">
        <f>Original_data!E78</f>
        <v>0</v>
      </c>
      <c r="F78" s="75">
        <f>Original_data!F78</f>
        <v>0</v>
      </c>
      <c r="G78" s="75">
        <f>Original_data!G78</f>
        <v>0</v>
      </c>
      <c r="H78" s="75">
        <f>Original_data!H78</f>
        <v>0</v>
      </c>
      <c r="I78" s="75">
        <f>Original_data!I78</f>
        <v>0</v>
      </c>
      <c r="J78" s="116">
        <f>IFERROR(LOOKUP($I78,Lookup_Tables!$A$3:$A$9,Lookup_Tables!$B$3:$B$9),0)</f>
        <v>0</v>
      </c>
      <c r="K78" s="153">
        <f>Original_data!J78</f>
        <v>0</v>
      </c>
      <c r="L78" s="140">
        <f>IFERROR(LOOKUP($K78,Lookup_Tables!$A$12:$A$18,Lookup_Tables!$B$12:$B$18),0)</f>
        <v>0</v>
      </c>
      <c r="M78" s="140">
        <f t="shared" si="4"/>
        <v>0</v>
      </c>
      <c r="N78" s="150">
        <f>Original_data!K78</f>
        <v>0</v>
      </c>
      <c r="O78" s="146">
        <f>IFERROR(LOOKUP($N78,Lookup_Tables!$A$21:$A$28,Lookup_Tables!$B$21:$B$28),0)</f>
        <v>0</v>
      </c>
      <c r="P78" s="146">
        <f t="shared" si="5"/>
        <v>0</v>
      </c>
      <c r="Q78" s="152" t="str">
        <f t="shared" si="6"/>
        <v/>
      </c>
      <c r="R78" s="154">
        <f>IFERROR(((SUM($M$2:$M78)-SUM($P$2:$P78))/(SUM($M$2:$M78))),"")</f>
        <v>0.85340951549321786</v>
      </c>
    </row>
    <row r="79" spans="1:18" x14ac:dyDescent="0.25">
      <c r="A79" s="75">
        <f>Original_data!A79</f>
        <v>0</v>
      </c>
      <c r="B79" s="75">
        <f>Original_data!B79</f>
        <v>0</v>
      </c>
      <c r="C79" s="75">
        <f>Original_data!C79</f>
        <v>0</v>
      </c>
      <c r="D79" s="75">
        <f>Original_data!D79</f>
        <v>0</v>
      </c>
      <c r="E79" s="75">
        <f>Original_data!E79</f>
        <v>0</v>
      </c>
      <c r="F79" s="75">
        <f>Original_data!F79</f>
        <v>0</v>
      </c>
      <c r="G79" s="75">
        <f>Original_data!G79</f>
        <v>0</v>
      </c>
      <c r="H79" s="75">
        <f>Original_data!H79</f>
        <v>0</v>
      </c>
      <c r="I79" s="75">
        <f>Original_data!I79</f>
        <v>0</v>
      </c>
      <c r="J79" s="116">
        <f>IFERROR(LOOKUP($I79,Lookup_Tables!$A$3:$A$9,Lookup_Tables!$B$3:$B$9),0)</f>
        <v>0</v>
      </c>
      <c r="K79" s="153">
        <f>Original_data!J79</f>
        <v>0</v>
      </c>
      <c r="L79" s="140">
        <f>IFERROR(LOOKUP($K79,Lookup_Tables!$A$12:$A$18,Lookup_Tables!$B$12:$B$18),0)</f>
        <v>0</v>
      </c>
      <c r="M79" s="140">
        <f t="shared" si="4"/>
        <v>0</v>
      </c>
      <c r="N79" s="150">
        <f>Original_data!K79</f>
        <v>0</v>
      </c>
      <c r="O79" s="146">
        <f>IFERROR(LOOKUP($N79,Lookup_Tables!$A$21:$A$28,Lookup_Tables!$B$21:$B$28),0)</f>
        <v>0</v>
      </c>
      <c r="P79" s="146">
        <f t="shared" si="5"/>
        <v>0</v>
      </c>
      <c r="Q79" s="152" t="str">
        <f t="shared" si="6"/>
        <v/>
      </c>
      <c r="R79" s="154">
        <f>IFERROR(((SUM($M$2:$M79)-SUM($P$2:$P79))/(SUM($M$2:$M79))),"")</f>
        <v>0.85340951549321786</v>
      </c>
    </row>
    <row r="80" spans="1:18" x14ac:dyDescent="0.25">
      <c r="A80" s="75">
        <f>Original_data!A80</f>
        <v>0</v>
      </c>
      <c r="B80" s="75">
        <f>Original_data!B80</f>
        <v>0</v>
      </c>
      <c r="C80" s="75">
        <f>Original_data!C80</f>
        <v>0</v>
      </c>
      <c r="D80" s="75">
        <f>Original_data!D80</f>
        <v>0</v>
      </c>
      <c r="E80" s="75">
        <f>Original_data!E80</f>
        <v>0</v>
      </c>
      <c r="F80" s="75">
        <f>Original_data!F80</f>
        <v>0</v>
      </c>
      <c r="G80" s="75">
        <f>Original_data!G80</f>
        <v>0</v>
      </c>
      <c r="H80" s="75">
        <f>Original_data!H80</f>
        <v>0</v>
      </c>
      <c r="I80" s="75">
        <f>Original_data!I80</f>
        <v>0</v>
      </c>
      <c r="J80" s="116">
        <f>IFERROR(LOOKUP($I80,Lookup_Tables!$A$3:$A$9,Lookup_Tables!$B$3:$B$9),0)</f>
        <v>0</v>
      </c>
      <c r="K80" s="153">
        <f>Original_data!J80</f>
        <v>0</v>
      </c>
      <c r="L80" s="140">
        <f>IFERROR(LOOKUP($K80,Lookup_Tables!$A$12:$A$18,Lookup_Tables!$B$12:$B$18),0)</f>
        <v>0</v>
      </c>
      <c r="M80" s="140">
        <f t="shared" si="4"/>
        <v>0</v>
      </c>
      <c r="N80" s="150">
        <f>Original_data!K80</f>
        <v>0</v>
      </c>
      <c r="O80" s="146">
        <f>IFERROR(LOOKUP($N80,Lookup_Tables!$A$21:$A$28,Lookup_Tables!$B$21:$B$28),0)</f>
        <v>0</v>
      </c>
      <c r="P80" s="146">
        <f t="shared" si="5"/>
        <v>0</v>
      </c>
      <c r="Q80" s="152" t="str">
        <f t="shared" si="6"/>
        <v/>
      </c>
      <c r="R80" s="154">
        <f>IFERROR(((SUM($M$2:$M80)-SUM($P$2:$P80))/(SUM($M$2:$M80))),"")</f>
        <v>0.85340951549321786</v>
      </c>
    </row>
    <row r="81" spans="1:18" x14ac:dyDescent="0.25">
      <c r="A81" s="75">
        <f>Original_data!A81</f>
        <v>0</v>
      </c>
      <c r="B81" s="75">
        <f>Original_data!B81</f>
        <v>0</v>
      </c>
      <c r="C81" s="75">
        <f>Original_data!C81</f>
        <v>0</v>
      </c>
      <c r="D81" s="75">
        <f>Original_data!D81</f>
        <v>0</v>
      </c>
      <c r="E81" s="75">
        <f>Original_data!E81</f>
        <v>0</v>
      </c>
      <c r="F81" s="75">
        <f>Original_data!F81</f>
        <v>0</v>
      </c>
      <c r="G81" s="75">
        <f>Original_data!G81</f>
        <v>0</v>
      </c>
      <c r="H81" s="75">
        <f>Original_data!H81</f>
        <v>0</v>
      </c>
      <c r="I81" s="75">
        <f>Original_data!I81</f>
        <v>0</v>
      </c>
      <c r="J81" s="116">
        <f>IFERROR(LOOKUP($I81,Lookup_Tables!$A$3:$A$9,Lookup_Tables!$B$3:$B$9),0)</f>
        <v>0</v>
      </c>
      <c r="K81" s="153">
        <f>Original_data!J81</f>
        <v>0</v>
      </c>
      <c r="L81" s="140">
        <f>IFERROR(LOOKUP($K81,Lookup_Tables!$A$12:$A$18,Lookup_Tables!$B$12:$B$18),0)</f>
        <v>0</v>
      </c>
      <c r="M81" s="140">
        <f t="shared" si="4"/>
        <v>0</v>
      </c>
      <c r="N81" s="150">
        <f>Original_data!K81</f>
        <v>0</v>
      </c>
      <c r="O81" s="146">
        <f>IFERROR(LOOKUP($N81,Lookup_Tables!$A$21:$A$28,Lookup_Tables!$B$21:$B$28),0)</f>
        <v>0</v>
      </c>
      <c r="P81" s="146">
        <f t="shared" si="5"/>
        <v>0</v>
      </c>
      <c r="Q81" s="152" t="str">
        <f t="shared" si="6"/>
        <v/>
      </c>
      <c r="R81" s="154">
        <f>IFERROR(((SUM($M$2:$M81)-SUM($P$2:$P81))/(SUM($M$2:$M81))),"")</f>
        <v>0.85340951549321786</v>
      </c>
    </row>
    <row r="82" spans="1:18" x14ac:dyDescent="0.25">
      <c r="A82" s="75">
        <f>Original_data!A82</f>
        <v>0</v>
      </c>
      <c r="B82" s="75">
        <f>Original_data!B82</f>
        <v>0</v>
      </c>
      <c r="C82" s="75">
        <f>Original_data!C82</f>
        <v>0</v>
      </c>
      <c r="D82" s="75">
        <f>Original_data!D82</f>
        <v>0</v>
      </c>
      <c r="E82" s="75">
        <f>Original_data!E82</f>
        <v>0</v>
      </c>
      <c r="F82" s="75">
        <f>Original_data!F82</f>
        <v>0</v>
      </c>
      <c r="G82" s="75">
        <f>Original_data!G82</f>
        <v>0</v>
      </c>
      <c r="H82" s="75">
        <f>Original_data!H82</f>
        <v>0</v>
      </c>
      <c r="I82" s="75">
        <f>Original_data!I82</f>
        <v>0</v>
      </c>
      <c r="J82" s="116">
        <f>IFERROR(LOOKUP($I82,Lookup_Tables!$A$3:$A$9,Lookup_Tables!$B$3:$B$9),0)</f>
        <v>0</v>
      </c>
      <c r="K82" s="153">
        <f>Original_data!J82</f>
        <v>0</v>
      </c>
      <c r="L82" s="140">
        <f>IFERROR(LOOKUP($K82,Lookup_Tables!$A$12:$A$18,Lookup_Tables!$B$12:$B$18),0)</f>
        <v>0</v>
      </c>
      <c r="M82" s="140">
        <f t="shared" si="4"/>
        <v>0</v>
      </c>
      <c r="N82" s="150">
        <f>Original_data!K82</f>
        <v>0</v>
      </c>
      <c r="O82" s="146">
        <f>IFERROR(LOOKUP($N82,Lookup_Tables!$A$21:$A$28,Lookup_Tables!$B$21:$B$28),0)</f>
        <v>0</v>
      </c>
      <c r="P82" s="146">
        <f t="shared" si="5"/>
        <v>0</v>
      </c>
      <c r="Q82" s="152" t="str">
        <f t="shared" si="6"/>
        <v/>
      </c>
      <c r="R82" s="154">
        <f>IFERROR(((SUM($M$2:$M82)-SUM($P$2:$P82))/(SUM($M$2:$M82))),"")</f>
        <v>0.85340951549321786</v>
      </c>
    </row>
    <row r="83" spans="1:18" x14ac:dyDescent="0.25">
      <c r="A83" s="75">
        <f>Original_data!A83</f>
        <v>0</v>
      </c>
      <c r="B83" s="75">
        <f>Original_data!B83</f>
        <v>0</v>
      </c>
      <c r="C83" s="75">
        <f>Original_data!C83</f>
        <v>0</v>
      </c>
      <c r="D83" s="75">
        <f>Original_data!D83</f>
        <v>0</v>
      </c>
      <c r="E83" s="75">
        <f>Original_data!E83</f>
        <v>0</v>
      </c>
      <c r="F83" s="75">
        <f>Original_data!F83</f>
        <v>0</v>
      </c>
      <c r="G83" s="75">
        <f>Original_data!G83</f>
        <v>0</v>
      </c>
      <c r="H83" s="75">
        <f>Original_data!H83</f>
        <v>0</v>
      </c>
      <c r="I83" s="75">
        <f>Original_data!I83</f>
        <v>0</v>
      </c>
      <c r="J83" s="116">
        <f>IFERROR(LOOKUP($I83,Lookup_Tables!$A$3:$A$9,Lookup_Tables!$B$3:$B$9),0)</f>
        <v>0</v>
      </c>
      <c r="K83" s="153">
        <f>Original_data!J83</f>
        <v>0</v>
      </c>
      <c r="L83" s="140">
        <f>IFERROR(LOOKUP($K83,Lookup_Tables!$A$12:$A$18,Lookup_Tables!$B$12:$B$18),0)</f>
        <v>0</v>
      </c>
      <c r="M83" s="140">
        <f t="shared" si="4"/>
        <v>0</v>
      </c>
      <c r="N83" s="150">
        <f>Original_data!K83</f>
        <v>0</v>
      </c>
      <c r="O83" s="146">
        <f>IFERROR(LOOKUP($N83,Lookup_Tables!$A$21:$A$28,Lookup_Tables!$B$21:$B$28),0)</f>
        <v>0</v>
      </c>
      <c r="P83" s="146">
        <f t="shared" si="5"/>
        <v>0</v>
      </c>
      <c r="Q83" s="152" t="str">
        <f t="shared" si="6"/>
        <v/>
      </c>
      <c r="R83" s="154">
        <f>IFERROR(((SUM($M$2:$M83)-SUM($P$2:$P83))/(SUM($M$2:$M83))),"")</f>
        <v>0.85340951549321786</v>
      </c>
    </row>
    <row r="84" spans="1:18" x14ac:dyDescent="0.25">
      <c r="A84" s="75">
        <f>Original_data!A84</f>
        <v>0</v>
      </c>
      <c r="B84" s="75">
        <f>Original_data!B84</f>
        <v>0</v>
      </c>
      <c r="C84" s="75">
        <f>Original_data!C84</f>
        <v>0</v>
      </c>
      <c r="D84" s="75">
        <f>Original_data!D84</f>
        <v>0</v>
      </c>
      <c r="E84" s="75">
        <f>Original_data!E84</f>
        <v>0</v>
      </c>
      <c r="F84" s="75">
        <f>Original_data!F84</f>
        <v>0</v>
      </c>
      <c r="G84" s="75">
        <f>Original_data!G84</f>
        <v>0</v>
      </c>
      <c r="H84" s="75">
        <f>Original_data!H84</f>
        <v>0</v>
      </c>
      <c r="I84" s="75">
        <f>Original_data!I84</f>
        <v>0</v>
      </c>
      <c r="J84" s="116">
        <f>IFERROR(LOOKUP($I84,Lookup_Tables!$A$3:$A$9,Lookup_Tables!$B$3:$B$9),0)</f>
        <v>0</v>
      </c>
      <c r="K84" s="153">
        <f>Original_data!J84</f>
        <v>0</v>
      </c>
      <c r="L84" s="140">
        <f>IFERROR(LOOKUP($K84,Lookup_Tables!$A$12:$A$18,Lookup_Tables!$B$12:$B$18),0)</f>
        <v>0</v>
      </c>
      <c r="M84" s="140">
        <f t="shared" si="4"/>
        <v>0</v>
      </c>
      <c r="N84" s="150">
        <f>Original_data!K84</f>
        <v>0</v>
      </c>
      <c r="O84" s="146">
        <f>IFERROR(LOOKUP($N84,Lookup_Tables!$A$21:$A$28,Lookup_Tables!$B$21:$B$28),0)</f>
        <v>0</v>
      </c>
      <c r="P84" s="146">
        <f t="shared" si="5"/>
        <v>0</v>
      </c>
      <c r="Q84" s="152" t="str">
        <f t="shared" si="6"/>
        <v/>
      </c>
      <c r="R84" s="154">
        <f>IFERROR(((SUM($M$2:$M84)-SUM($P$2:$P84))/(SUM($M$2:$M84))),"")</f>
        <v>0.85340951549321786</v>
      </c>
    </row>
    <row r="85" spans="1:18" x14ac:dyDescent="0.25">
      <c r="A85" s="75">
        <f>Original_data!A85</f>
        <v>0</v>
      </c>
      <c r="B85" s="75">
        <f>Original_data!B85</f>
        <v>0</v>
      </c>
      <c r="C85" s="75">
        <f>Original_data!C85</f>
        <v>0</v>
      </c>
      <c r="D85" s="75">
        <f>Original_data!D85</f>
        <v>0</v>
      </c>
      <c r="E85" s="75">
        <f>Original_data!E85</f>
        <v>0</v>
      </c>
      <c r="F85" s="75">
        <f>Original_data!F85</f>
        <v>0</v>
      </c>
      <c r="G85" s="75">
        <f>Original_data!G85</f>
        <v>0</v>
      </c>
      <c r="H85" s="75">
        <f>Original_data!H85</f>
        <v>0</v>
      </c>
      <c r="I85" s="75">
        <f>Original_data!I85</f>
        <v>0</v>
      </c>
      <c r="J85" s="116">
        <f>IFERROR(LOOKUP($I85,Lookup_Tables!$A$3:$A$9,Lookup_Tables!$B$3:$B$9),0)</f>
        <v>0</v>
      </c>
      <c r="K85" s="153">
        <f>Original_data!J85</f>
        <v>0</v>
      </c>
      <c r="L85" s="140">
        <f>IFERROR(LOOKUP($K85,Lookup_Tables!$A$12:$A$18,Lookup_Tables!$B$12:$B$18),0)</f>
        <v>0</v>
      </c>
      <c r="M85" s="140">
        <f t="shared" si="4"/>
        <v>0</v>
      </c>
      <c r="N85" s="150">
        <f>Original_data!K85</f>
        <v>0</v>
      </c>
      <c r="O85" s="146">
        <f>IFERROR(LOOKUP($N85,Lookup_Tables!$A$21:$A$28,Lookup_Tables!$B$21:$B$28),0)</f>
        <v>0</v>
      </c>
      <c r="P85" s="146">
        <f t="shared" si="5"/>
        <v>0</v>
      </c>
      <c r="Q85" s="152" t="str">
        <f t="shared" si="6"/>
        <v/>
      </c>
      <c r="R85" s="154">
        <f>IFERROR(((SUM($M$2:$M85)-SUM($P$2:$P85))/(SUM($M$2:$M85))),"")</f>
        <v>0.85340951549321786</v>
      </c>
    </row>
    <row r="86" spans="1:18" x14ac:dyDescent="0.25">
      <c r="A86" s="75">
        <f>Original_data!A86</f>
        <v>0</v>
      </c>
      <c r="B86" s="75">
        <f>Original_data!B86</f>
        <v>0</v>
      </c>
      <c r="C86" s="75">
        <f>Original_data!C86</f>
        <v>0</v>
      </c>
      <c r="D86" s="75">
        <f>Original_data!D86</f>
        <v>0</v>
      </c>
      <c r="E86" s="75">
        <f>Original_data!E86</f>
        <v>0</v>
      </c>
      <c r="F86" s="75">
        <f>Original_data!F86</f>
        <v>0</v>
      </c>
      <c r="G86" s="75">
        <f>Original_data!G86</f>
        <v>0</v>
      </c>
      <c r="H86" s="75">
        <f>Original_data!H86</f>
        <v>0</v>
      </c>
      <c r="I86" s="75">
        <f>Original_data!I86</f>
        <v>0</v>
      </c>
      <c r="J86" s="116">
        <f>IFERROR(LOOKUP($I86,Lookup_Tables!$A$3:$A$9,Lookup_Tables!$B$3:$B$9),0)</f>
        <v>0</v>
      </c>
      <c r="K86" s="153">
        <f>Original_data!J86</f>
        <v>0</v>
      </c>
      <c r="L86" s="140">
        <f>IFERROR(LOOKUP($K86,Lookup_Tables!$A$12:$A$18,Lookup_Tables!$B$12:$B$18),0)</f>
        <v>0</v>
      </c>
      <c r="M86" s="140">
        <f t="shared" si="4"/>
        <v>0</v>
      </c>
      <c r="N86" s="150">
        <f>Original_data!K86</f>
        <v>0</v>
      </c>
      <c r="O86" s="146">
        <f>IFERROR(LOOKUP($N86,Lookup_Tables!$A$21:$A$28,Lookup_Tables!$B$21:$B$28),0)</f>
        <v>0</v>
      </c>
      <c r="P86" s="146">
        <f t="shared" si="5"/>
        <v>0</v>
      </c>
      <c r="Q86" s="152" t="str">
        <f t="shared" si="6"/>
        <v/>
      </c>
      <c r="R86" s="154">
        <f>IFERROR(((SUM($M$2:$M86)-SUM($P$2:$P86))/(SUM($M$2:$M86))),"")</f>
        <v>0.85340951549321786</v>
      </c>
    </row>
    <row r="87" spans="1:18" x14ac:dyDescent="0.25">
      <c r="A87" s="75">
        <f>Original_data!A87</f>
        <v>0</v>
      </c>
      <c r="B87" s="75">
        <f>Original_data!B87</f>
        <v>0</v>
      </c>
      <c r="C87" s="75">
        <f>Original_data!C87</f>
        <v>0</v>
      </c>
      <c r="D87" s="75">
        <f>Original_data!D87</f>
        <v>0</v>
      </c>
      <c r="E87" s="75">
        <f>Original_data!E87</f>
        <v>0</v>
      </c>
      <c r="F87" s="75">
        <f>Original_data!F87</f>
        <v>0</v>
      </c>
      <c r="G87" s="75">
        <f>Original_data!G87</f>
        <v>0</v>
      </c>
      <c r="H87" s="75">
        <f>Original_data!H87</f>
        <v>0</v>
      </c>
      <c r="I87" s="75">
        <f>Original_data!I87</f>
        <v>0</v>
      </c>
      <c r="J87" s="116">
        <f>IFERROR(LOOKUP($I87,Lookup_Tables!$A$3:$A$9,Lookup_Tables!$B$3:$B$9),0)</f>
        <v>0</v>
      </c>
      <c r="K87" s="153">
        <f>Original_data!J87</f>
        <v>0</v>
      </c>
      <c r="L87" s="140">
        <f>IFERROR(LOOKUP($K87,Lookup_Tables!$A$12:$A$18,Lookup_Tables!$B$12:$B$18),0)</f>
        <v>0</v>
      </c>
      <c r="M87" s="140">
        <f t="shared" si="4"/>
        <v>0</v>
      </c>
      <c r="N87" s="150">
        <f>Original_data!K87</f>
        <v>0</v>
      </c>
      <c r="O87" s="146">
        <f>IFERROR(LOOKUP($N87,Lookup_Tables!$A$21:$A$28,Lookup_Tables!$B$21:$B$28),0)</f>
        <v>0</v>
      </c>
      <c r="P87" s="146">
        <f t="shared" si="5"/>
        <v>0</v>
      </c>
      <c r="Q87" s="152" t="str">
        <f t="shared" si="6"/>
        <v/>
      </c>
      <c r="R87" s="154">
        <f>IFERROR(((SUM($M$2:$M87)-SUM($P$2:$P87))/(SUM($M$2:$M87))),"")</f>
        <v>0.85340951549321786</v>
      </c>
    </row>
    <row r="88" spans="1:18" x14ac:dyDescent="0.25">
      <c r="A88" s="75">
        <f>Original_data!A88</f>
        <v>0</v>
      </c>
      <c r="B88" s="75">
        <f>Original_data!B88</f>
        <v>0</v>
      </c>
      <c r="C88" s="75">
        <f>Original_data!C88</f>
        <v>0</v>
      </c>
      <c r="D88" s="75">
        <f>Original_data!D88</f>
        <v>0</v>
      </c>
      <c r="E88" s="75">
        <f>Original_data!E88</f>
        <v>0</v>
      </c>
      <c r="F88" s="75">
        <f>Original_data!F88</f>
        <v>0</v>
      </c>
      <c r="G88" s="75">
        <f>Original_data!G88</f>
        <v>0</v>
      </c>
      <c r="H88" s="75">
        <f>Original_data!H88</f>
        <v>0</v>
      </c>
      <c r="I88" s="75">
        <f>Original_data!I88</f>
        <v>0</v>
      </c>
      <c r="J88" s="116">
        <f>IFERROR(LOOKUP($I88,Lookup_Tables!$A$3:$A$9,Lookup_Tables!$B$3:$B$9),0)</f>
        <v>0</v>
      </c>
      <c r="K88" s="153">
        <f>Original_data!J88</f>
        <v>0</v>
      </c>
      <c r="L88" s="140">
        <f>IFERROR(LOOKUP($K88,Lookup_Tables!$A$12:$A$18,Lookup_Tables!$B$12:$B$18),0)</f>
        <v>0</v>
      </c>
      <c r="M88" s="140">
        <f t="shared" si="4"/>
        <v>0</v>
      </c>
      <c r="N88" s="150">
        <f>Original_data!K88</f>
        <v>0</v>
      </c>
      <c r="O88" s="146">
        <f>IFERROR(LOOKUP($N88,Lookup_Tables!$A$21:$A$28,Lookup_Tables!$B$21:$B$28),0)</f>
        <v>0</v>
      </c>
      <c r="P88" s="146">
        <f t="shared" si="5"/>
        <v>0</v>
      </c>
      <c r="Q88" s="152" t="str">
        <f t="shared" si="6"/>
        <v/>
      </c>
      <c r="R88" s="154">
        <f>IFERROR(((SUM($M$2:$M88)-SUM($P$2:$P88))/(SUM($M$2:$M88))),"")</f>
        <v>0.85340951549321786</v>
      </c>
    </row>
    <row r="89" spans="1:18" x14ac:dyDescent="0.25">
      <c r="A89" s="75">
        <f>Original_data!A89</f>
        <v>0</v>
      </c>
      <c r="B89" s="75">
        <f>Original_data!B89</f>
        <v>0</v>
      </c>
      <c r="C89" s="75">
        <f>Original_data!C89</f>
        <v>0</v>
      </c>
      <c r="D89" s="75">
        <f>Original_data!D89</f>
        <v>0</v>
      </c>
      <c r="E89" s="75">
        <f>Original_data!E89</f>
        <v>0</v>
      </c>
      <c r="F89" s="75">
        <f>Original_data!F89</f>
        <v>0</v>
      </c>
      <c r="G89" s="75">
        <f>Original_data!G89</f>
        <v>0</v>
      </c>
      <c r="H89" s="75">
        <f>Original_data!H89</f>
        <v>0</v>
      </c>
      <c r="I89" s="75">
        <f>Original_data!I89</f>
        <v>0</v>
      </c>
      <c r="J89" s="116">
        <f>IFERROR(LOOKUP($I89,Lookup_Tables!$A$3:$A$9,Lookup_Tables!$B$3:$B$9),0)</f>
        <v>0</v>
      </c>
      <c r="K89" s="153">
        <f>Original_data!J89</f>
        <v>0</v>
      </c>
      <c r="L89" s="140">
        <f>IFERROR(LOOKUP($K89,Lookup_Tables!$A$12:$A$18,Lookup_Tables!$B$12:$B$18),0)</f>
        <v>0</v>
      </c>
      <c r="M89" s="140">
        <f t="shared" si="4"/>
        <v>0</v>
      </c>
      <c r="N89" s="150">
        <f>Original_data!K89</f>
        <v>0</v>
      </c>
      <c r="O89" s="146">
        <f>IFERROR(LOOKUP($N89,Lookup_Tables!$A$21:$A$28,Lookup_Tables!$B$21:$B$28),0)</f>
        <v>0</v>
      </c>
      <c r="P89" s="146">
        <f t="shared" si="5"/>
        <v>0</v>
      </c>
      <c r="Q89" s="152" t="str">
        <f t="shared" si="6"/>
        <v/>
      </c>
      <c r="R89" s="154">
        <f>IFERROR(((SUM($M$2:$M89)-SUM($P$2:$P89))/(SUM($M$2:$M89))),"")</f>
        <v>0.85340951549321786</v>
      </c>
    </row>
    <row r="90" spans="1:18" x14ac:dyDescent="0.25">
      <c r="A90" s="75">
        <f>Original_data!A90</f>
        <v>0</v>
      </c>
      <c r="B90" s="75">
        <f>Original_data!B90</f>
        <v>0</v>
      </c>
      <c r="C90" s="75">
        <f>Original_data!C90</f>
        <v>0</v>
      </c>
      <c r="D90" s="75">
        <f>Original_data!D90</f>
        <v>0</v>
      </c>
      <c r="E90" s="75">
        <f>Original_data!E90</f>
        <v>0</v>
      </c>
      <c r="F90" s="75">
        <f>Original_data!F90</f>
        <v>0</v>
      </c>
      <c r="G90" s="75">
        <f>Original_data!G90</f>
        <v>0</v>
      </c>
      <c r="H90" s="75">
        <f>Original_data!H90</f>
        <v>0</v>
      </c>
      <c r="I90" s="75">
        <f>Original_data!I90</f>
        <v>0</v>
      </c>
      <c r="J90" s="116">
        <f>IFERROR(LOOKUP($I90,Lookup_Tables!$A$3:$A$9,Lookup_Tables!$B$3:$B$9),0)</f>
        <v>0</v>
      </c>
      <c r="K90" s="153">
        <f>Original_data!J90</f>
        <v>0</v>
      </c>
      <c r="L90" s="140">
        <f>IFERROR(LOOKUP($K90,Lookup_Tables!$A$12:$A$18,Lookup_Tables!$B$12:$B$18),0)</f>
        <v>0</v>
      </c>
      <c r="M90" s="140">
        <f t="shared" si="4"/>
        <v>0</v>
      </c>
      <c r="N90" s="150">
        <f>Original_data!K90</f>
        <v>0</v>
      </c>
      <c r="O90" s="146">
        <f>IFERROR(LOOKUP($N90,Lookup_Tables!$A$21:$A$28,Lookup_Tables!$B$21:$B$28),0)</f>
        <v>0</v>
      </c>
      <c r="P90" s="146">
        <f t="shared" si="5"/>
        <v>0</v>
      </c>
      <c r="Q90" s="152" t="str">
        <f t="shared" si="6"/>
        <v/>
      </c>
      <c r="R90" s="154">
        <f>IFERROR(((SUM($M$2:$M90)-SUM($P$2:$P90))/(SUM($M$2:$M90))),"")</f>
        <v>0.85340951549321786</v>
      </c>
    </row>
    <row r="91" spans="1:18" x14ac:dyDescent="0.25">
      <c r="A91" s="75">
        <f>Original_data!A91</f>
        <v>0</v>
      </c>
      <c r="B91" s="75">
        <f>Original_data!B91</f>
        <v>0</v>
      </c>
      <c r="C91" s="75">
        <f>Original_data!C91</f>
        <v>0</v>
      </c>
      <c r="D91" s="75">
        <f>Original_data!D91</f>
        <v>0</v>
      </c>
      <c r="E91" s="75">
        <f>Original_data!E91</f>
        <v>0</v>
      </c>
      <c r="F91" s="75">
        <f>Original_data!F91</f>
        <v>0</v>
      </c>
      <c r="G91" s="75">
        <f>Original_data!G91</f>
        <v>0</v>
      </c>
      <c r="H91" s="75">
        <f>Original_data!H91</f>
        <v>0</v>
      </c>
      <c r="I91" s="75">
        <f>Original_data!I91</f>
        <v>0</v>
      </c>
      <c r="J91" s="116">
        <f>IFERROR(LOOKUP($I91,Lookup_Tables!$A$3:$A$9,Lookup_Tables!$B$3:$B$9),0)</f>
        <v>0</v>
      </c>
      <c r="K91" s="153">
        <f>Original_data!J91</f>
        <v>0</v>
      </c>
      <c r="L91" s="140">
        <f>IFERROR(LOOKUP($K91,Lookup_Tables!$A$12:$A$18,Lookup_Tables!$B$12:$B$18),0)</f>
        <v>0</v>
      </c>
      <c r="M91" s="140">
        <f t="shared" si="4"/>
        <v>0</v>
      </c>
      <c r="N91" s="150">
        <f>Original_data!K91</f>
        <v>0</v>
      </c>
      <c r="O91" s="146">
        <f>IFERROR(LOOKUP($N91,Lookup_Tables!$A$21:$A$28,Lookup_Tables!$B$21:$B$28),0)</f>
        <v>0</v>
      </c>
      <c r="P91" s="146">
        <f t="shared" si="5"/>
        <v>0</v>
      </c>
      <c r="Q91" s="152" t="str">
        <f t="shared" si="6"/>
        <v/>
      </c>
      <c r="R91" s="154">
        <f>IFERROR(((SUM($M$2:$M91)-SUM($P$2:$P91))/(SUM($M$2:$M91))),"")</f>
        <v>0.85340951549321786</v>
      </c>
    </row>
    <row r="92" spans="1:18" x14ac:dyDescent="0.25">
      <c r="A92" s="75">
        <f>Original_data!A92</f>
        <v>0</v>
      </c>
      <c r="B92" s="75">
        <f>Original_data!B92</f>
        <v>0</v>
      </c>
      <c r="C92" s="75">
        <f>Original_data!C92</f>
        <v>0</v>
      </c>
      <c r="D92" s="75">
        <f>Original_data!D92</f>
        <v>0</v>
      </c>
      <c r="E92" s="75">
        <f>Original_data!E92</f>
        <v>0</v>
      </c>
      <c r="F92" s="75">
        <f>Original_data!F92</f>
        <v>0</v>
      </c>
      <c r="G92" s="75">
        <f>Original_data!G92</f>
        <v>0</v>
      </c>
      <c r="H92" s="75">
        <f>Original_data!H92</f>
        <v>0</v>
      </c>
      <c r="I92" s="75">
        <f>Original_data!I92</f>
        <v>0</v>
      </c>
      <c r="J92" s="116">
        <f>IFERROR(LOOKUP($I92,Lookup_Tables!$A$3:$A$9,Lookup_Tables!$B$3:$B$9),0)</f>
        <v>0</v>
      </c>
      <c r="K92" s="153">
        <f>Original_data!J92</f>
        <v>0</v>
      </c>
      <c r="L92" s="140">
        <f>IFERROR(LOOKUP($K92,Lookup_Tables!$A$12:$A$18,Lookup_Tables!$B$12:$B$18),0)</f>
        <v>0</v>
      </c>
      <c r="M92" s="140">
        <f t="shared" si="4"/>
        <v>0</v>
      </c>
      <c r="N92" s="150">
        <f>Original_data!K92</f>
        <v>0</v>
      </c>
      <c r="O92" s="146">
        <f>IFERROR(LOOKUP($N92,Lookup_Tables!$A$21:$A$28,Lookup_Tables!$B$21:$B$28),0)</f>
        <v>0</v>
      </c>
      <c r="P92" s="146">
        <f t="shared" si="5"/>
        <v>0</v>
      </c>
      <c r="Q92" s="152" t="str">
        <f t="shared" si="6"/>
        <v/>
      </c>
      <c r="R92" s="154">
        <f>IFERROR(((SUM($M$2:$M92)-SUM($P$2:$P92))/(SUM($M$2:$M92))),"")</f>
        <v>0.85340951549321786</v>
      </c>
    </row>
    <row r="93" spans="1:18" x14ac:dyDescent="0.25">
      <c r="A93" s="75">
        <f>Original_data!A93</f>
        <v>0</v>
      </c>
      <c r="B93" s="75">
        <f>Original_data!B93</f>
        <v>0</v>
      </c>
      <c r="C93" s="75">
        <f>Original_data!C93</f>
        <v>0</v>
      </c>
      <c r="D93" s="75">
        <f>Original_data!D93</f>
        <v>0</v>
      </c>
      <c r="E93" s="75">
        <f>Original_data!E93</f>
        <v>0</v>
      </c>
      <c r="F93" s="75">
        <f>Original_data!F93</f>
        <v>0</v>
      </c>
      <c r="G93" s="75">
        <f>Original_data!G93</f>
        <v>0</v>
      </c>
      <c r="H93" s="75">
        <f>Original_data!H93</f>
        <v>0</v>
      </c>
      <c r="I93" s="75">
        <f>Original_data!I93</f>
        <v>0</v>
      </c>
      <c r="J93" s="116">
        <f>IFERROR(LOOKUP($I93,Lookup_Tables!$A$3:$A$9,Lookup_Tables!$B$3:$B$9),0)</f>
        <v>0</v>
      </c>
      <c r="K93" s="153">
        <f>Original_data!J93</f>
        <v>0</v>
      </c>
      <c r="L93" s="140">
        <f>IFERROR(LOOKUP($K93,Lookup_Tables!$A$12:$A$18,Lookup_Tables!$B$12:$B$18),0)</f>
        <v>0</v>
      </c>
      <c r="M93" s="140">
        <f t="shared" si="4"/>
        <v>0</v>
      </c>
      <c r="N93" s="150">
        <f>Original_data!K93</f>
        <v>0</v>
      </c>
      <c r="O93" s="146">
        <f>IFERROR(LOOKUP($N93,Lookup_Tables!$A$21:$A$28,Lookup_Tables!$B$21:$B$28),0)</f>
        <v>0</v>
      </c>
      <c r="P93" s="146">
        <f t="shared" si="5"/>
        <v>0</v>
      </c>
      <c r="Q93" s="152" t="str">
        <f t="shared" si="6"/>
        <v/>
      </c>
      <c r="R93" s="154">
        <f>IFERROR(((SUM($M$2:$M93)-SUM($P$2:$P93))/(SUM($M$2:$M93))),"")</f>
        <v>0.85340951549321786</v>
      </c>
    </row>
    <row r="94" spans="1:18" x14ac:dyDescent="0.25">
      <c r="A94" s="75">
        <f>Original_data!A94</f>
        <v>0</v>
      </c>
      <c r="B94" s="75">
        <f>Original_data!B94</f>
        <v>0</v>
      </c>
      <c r="C94" s="75">
        <f>Original_data!C94</f>
        <v>0</v>
      </c>
      <c r="D94" s="75">
        <f>Original_data!D94</f>
        <v>0</v>
      </c>
      <c r="E94" s="75">
        <f>Original_data!E94</f>
        <v>0</v>
      </c>
      <c r="F94" s="75">
        <f>Original_data!F94</f>
        <v>0</v>
      </c>
      <c r="G94" s="75">
        <f>Original_data!G94</f>
        <v>0</v>
      </c>
      <c r="H94" s="75">
        <f>Original_data!H94</f>
        <v>0</v>
      </c>
      <c r="I94" s="75">
        <f>Original_data!I94</f>
        <v>0</v>
      </c>
      <c r="J94" s="116">
        <f>IFERROR(LOOKUP($I94,Lookup_Tables!$A$3:$A$9,Lookup_Tables!$B$3:$B$9),0)</f>
        <v>0</v>
      </c>
      <c r="K94" s="153">
        <f>Original_data!J94</f>
        <v>0</v>
      </c>
      <c r="L94" s="140">
        <f>IFERROR(LOOKUP($K94,Lookup_Tables!$A$12:$A$18,Lookup_Tables!$B$12:$B$18),0)</f>
        <v>0</v>
      </c>
      <c r="M94" s="140">
        <f t="shared" si="4"/>
        <v>0</v>
      </c>
      <c r="N94" s="150">
        <f>Original_data!K94</f>
        <v>0</v>
      </c>
      <c r="O94" s="146">
        <f>IFERROR(LOOKUP($N94,Lookup_Tables!$A$21:$A$28,Lookup_Tables!$B$21:$B$28),0)</f>
        <v>0</v>
      </c>
      <c r="P94" s="146">
        <f t="shared" si="5"/>
        <v>0</v>
      </c>
      <c r="Q94" s="152" t="str">
        <f t="shared" si="6"/>
        <v/>
      </c>
      <c r="R94" s="154">
        <f>IFERROR(((SUM($M$2:$M94)-SUM($P$2:$P94))/(SUM($M$2:$M94))),"")</f>
        <v>0.85340951549321786</v>
      </c>
    </row>
    <row r="95" spans="1:18" x14ac:dyDescent="0.25">
      <c r="A95" s="75">
        <f>Original_data!A95</f>
        <v>0</v>
      </c>
      <c r="B95" s="75">
        <f>Original_data!B95</f>
        <v>0</v>
      </c>
      <c r="C95" s="75">
        <f>Original_data!C95</f>
        <v>0</v>
      </c>
      <c r="D95" s="75">
        <f>Original_data!D95</f>
        <v>0</v>
      </c>
      <c r="E95" s="75">
        <f>Original_data!E95</f>
        <v>0</v>
      </c>
      <c r="F95" s="75">
        <f>Original_data!F95</f>
        <v>0</v>
      </c>
      <c r="G95" s="75">
        <f>Original_data!G95</f>
        <v>0</v>
      </c>
      <c r="H95" s="75">
        <f>Original_data!H95</f>
        <v>0</v>
      </c>
      <c r="I95" s="75">
        <f>Original_data!I95</f>
        <v>0</v>
      </c>
      <c r="J95" s="116">
        <f>IFERROR(LOOKUP($I95,Lookup_Tables!$A$3:$A$9,Lookup_Tables!$B$3:$B$9),0)</f>
        <v>0</v>
      </c>
      <c r="K95" s="153">
        <f>Original_data!J95</f>
        <v>0</v>
      </c>
      <c r="L95" s="140">
        <f>IFERROR(LOOKUP($K95,Lookup_Tables!$A$12:$A$18,Lookup_Tables!$B$12:$B$18),0)</f>
        <v>0</v>
      </c>
      <c r="M95" s="140">
        <f t="shared" si="4"/>
        <v>0</v>
      </c>
      <c r="N95" s="150">
        <f>Original_data!K95</f>
        <v>0</v>
      </c>
      <c r="O95" s="146">
        <f>IFERROR(LOOKUP($N95,Lookup_Tables!$A$21:$A$28,Lookup_Tables!$B$21:$B$28),0)</f>
        <v>0</v>
      </c>
      <c r="P95" s="146">
        <f t="shared" si="5"/>
        <v>0</v>
      </c>
      <c r="Q95" s="152" t="str">
        <f t="shared" si="6"/>
        <v/>
      </c>
      <c r="R95" s="154">
        <f>IFERROR(((SUM($M$2:$M95)-SUM($P$2:$P95))/(SUM($M$2:$M95))),"")</f>
        <v>0.85340951549321786</v>
      </c>
    </row>
    <row r="96" spans="1:18" x14ac:dyDescent="0.25">
      <c r="A96" s="75">
        <f>Original_data!A96</f>
        <v>0</v>
      </c>
      <c r="B96" s="75">
        <f>Original_data!B96</f>
        <v>0</v>
      </c>
      <c r="C96" s="75">
        <f>Original_data!C96</f>
        <v>0</v>
      </c>
      <c r="D96" s="75">
        <f>Original_data!D96</f>
        <v>0</v>
      </c>
      <c r="E96" s="75">
        <f>Original_data!E96</f>
        <v>0</v>
      </c>
      <c r="F96" s="75">
        <f>Original_data!F96</f>
        <v>0</v>
      </c>
      <c r="G96" s="75">
        <f>Original_data!G96</f>
        <v>0</v>
      </c>
      <c r="H96" s="75">
        <f>Original_data!H96</f>
        <v>0</v>
      </c>
      <c r="I96" s="75">
        <f>Original_data!I96</f>
        <v>0</v>
      </c>
      <c r="J96" s="116">
        <f>IFERROR(LOOKUP($I96,Lookup_Tables!$A$3:$A$9,Lookup_Tables!$B$3:$B$9),0)</f>
        <v>0</v>
      </c>
      <c r="K96" s="153">
        <f>Original_data!J96</f>
        <v>0</v>
      </c>
      <c r="L96" s="140">
        <f>IFERROR(LOOKUP($K96,Lookup_Tables!$A$12:$A$18,Lookup_Tables!$B$12:$B$18),0)</f>
        <v>0</v>
      </c>
      <c r="M96" s="140">
        <f t="shared" si="4"/>
        <v>0</v>
      </c>
      <c r="N96" s="150">
        <f>Original_data!K96</f>
        <v>0</v>
      </c>
      <c r="O96" s="146">
        <f>IFERROR(LOOKUP($N96,Lookup_Tables!$A$21:$A$28,Lookup_Tables!$B$21:$B$28),0)</f>
        <v>0</v>
      </c>
      <c r="P96" s="146">
        <f t="shared" si="5"/>
        <v>0</v>
      </c>
      <c r="Q96" s="152" t="str">
        <f t="shared" si="6"/>
        <v/>
      </c>
      <c r="R96" s="154">
        <f>IFERROR(((SUM($M$2:$M96)-SUM($P$2:$P96))/(SUM($M$2:$M96))),"")</f>
        <v>0.85340951549321786</v>
      </c>
    </row>
    <row r="97" spans="1:18" x14ac:dyDescent="0.25">
      <c r="A97" s="75">
        <f>Original_data!A97</f>
        <v>0</v>
      </c>
      <c r="B97" s="75">
        <f>Original_data!B97</f>
        <v>0</v>
      </c>
      <c r="C97" s="75">
        <f>Original_data!C97</f>
        <v>0</v>
      </c>
      <c r="D97" s="75">
        <f>Original_data!D97</f>
        <v>0</v>
      </c>
      <c r="E97" s="75">
        <f>Original_data!E97</f>
        <v>0</v>
      </c>
      <c r="F97" s="75">
        <f>Original_data!F97</f>
        <v>0</v>
      </c>
      <c r="G97" s="75">
        <f>Original_data!G97</f>
        <v>0</v>
      </c>
      <c r="H97" s="75">
        <f>Original_data!H97</f>
        <v>0</v>
      </c>
      <c r="I97" s="75">
        <f>Original_data!I97</f>
        <v>0</v>
      </c>
      <c r="J97" s="116">
        <f>IFERROR(LOOKUP($I97,Lookup_Tables!$A$3:$A$9,Lookup_Tables!$B$3:$B$9),0)</f>
        <v>0</v>
      </c>
      <c r="K97" s="153">
        <f>Original_data!J97</f>
        <v>0</v>
      </c>
      <c r="L97" s="140">
        <f>IFERROR(LOOKUP($K97,Lookup_Tables!$A$12:$A$18,Lookup_Tables!$B$12:$B$18),0)</f>
        <v>0</v>
      </c>
      <c r="M97" s="140">
        <f t="shared" si="4"/>
        <v>0</v>
      </c>
      <c r="N97" s="150">
        <f>Original_data!K97</f>
        <v>0</v>
      </c>
      <c r="O97" s="146">
        <f>IFERROR(LOOKUP($N97,Lookup_Tables!$A$21:$A$28,Lookup_Tables!$B$21:$B$28),0)</f>
        <v>0</v>
      </c>
      <c r="P97" s="146">
        <f t="shared" si="5"/>
        <v>0</v>
      </c>
      <c r="Q97" s="152" t="str">
        <f t="shared" si="6"/>
        <v/>
      </c>
      <c r="R97" s="154">
        <f>IFERROR(((SUM($M$2:$M97)-SUM($P$2:$P97))/(SUM($M$2:$M97))),"")</f>
        <v>0.85340951549321786</v>
      </c>
    </row>
    <row r="98" spans="1:18" x14ac:dyDescent="0.25">
      <c r="A98" s="75">
        <f>Original_data!A98</f>
        <v>0</v>
      </c>
      <c r="B98" s="75">
        <f>Original_data!B98</f>
        <v>0</v>
      </c>
      <c r="C98" s="75">
        <f>Original_data!C98</f>
        <v>0</v>
      </c>
      <c r="D98" s="75">
        <f>Original_data!D98</f>
        <v>0</v>
      </c>
      <c r="E98" s="75">
        <f>Original_data!E98</f>
        <v>0</v>
      </c>
      <c r="F98" s="75">
        <f>Original_data!F98</f>
        <v>0</v>
      </c>
      <c r="G98" s="75">
        <f>Original_data!G98</f>
        <v>0</v>
      </c>
      <c r="H98" s="75">
        <f>Original_data!H98</f>
        <v>0</v>
      </c>
      <c r="I98" s="75">
        <f>Original_data!I98</f>
        <v>0</v>
      </c>
      <c r="J98" s="116">
        <f>IFERROR(LOOKUP($I98,Lookup_Tables!$A$3:$A$9,Lookup_Tables!$B$3:$B$9),0)</f>
        <v>0</v>
      </c>
      <c r="K98" s="153">
        <f>Original_data!J98</f>
        <v>0</v>
      </c>
      <c r="L98" s="140">
        <f>IFERROR(LOOKUP($K98,Lookup_Tables!$A$12:$A$18,Lookup_Tables!$B$12:$B$18),0)</f>
        <v>0</v>
      </c>
      <c r="M98" s="140">
        <f t="shared" si="4"/>
        <v>0</v>
      </c>
      <c r="N98" s="150">
        <f>Original_data!K98</f>
        <v>0</v>
      </c>
      <c r="O98" s="146">
        <f>IFERROR(LOOKUP($N98,Lookup_Tables!$A$21:$A$28,Lookup_Tables!$B$21:$B$28),0)</f>
        <v>0</v>
      </c>
      <c r="P98" s="146">
        <f t="shared" si="5"/>
        <v>0</v>
      </c>
      <c r="Q98" s="152" t="str">
        <f t="shared" si="6"/>
        <v/>
      </c>
      <c r="R98" s="154">
        <f>IFERROR(((SUM($M$2:$M98)-SUM($P$2:$P98))/(SUM($M$2:$M98))),"")</f>
        <v>0.85340951549321786</v>
      </c>
    </row>
    <row r="99" spans="1:18" x14ac:dyDescent="0.25">
      <c r="A99" s="75">
        <f>Original_data!A99</f>
        <v>0</v>
      </c>
      <c r="B99" s="75">
        <f>Original_data!B99</f>
        <v>0</v>
      </c>
      <c r="C99" s="75">
        <f>Original_data!C99</f>
        <v>0</v>
      </c>
      <c r="D99" s="75">
        <f>Original_data!D99</f>
        <v>0</v>
      </c>
      <c r="E99" s="75">
        <f>Original_data!E99</f>
        <v>0</v>
      </c>
      <c r="F99" s="75">
        <f>Original_data!F99</f>
        <v>0</v>
      </c>
      <c r="G99" s="75">
        <f>Original_data!G99</f>
        <v>0</v>
      </c>
      <c r="H99" s="75">
        <f>Original_data!H99</f>
        <v>0</v>
      </c>
      <c r="I99" s="75">
        <f>Original_data!I99</f>
        <v>0</v>
      </c>
      <c r="J99" s="116">
        <f>IFERROR(LOOKUP($I99,Lookup_Tables!$A$3:$A$9,Lookup_Tables!$B$3:$B$9),0)</f>
        <v>0</v>
      </c>
      <c r="K99" s="153">
        <f>Original_data!J99</f>
        <v>0</v>
      </c>
      <c r="L99" s="140">
        <f>IFERROR(LOOKUP($K99,Lookup_Tables!$A$12:$A$18,Lookup_Tables!$B$12:$B$18),0)</f>
        <v>0</v>
      </c>
      <c r="M99" s="140">
        <f t="shared" si="4"/>
        <v>0</v>
      </c>
      <c r="N99" s="150">
        <f>Original_data!K99</f>
        <v>0</v>
      </c>
      <c r="O99" s="146">
        <f>IFERROR(LOOKUP($N99,Lookup_Tables!$A$21:$A$28,Lookup_Tables!$B$21:$B$28),0)</f>
        <v>0</v>
      </c>
      <c r="P99" s="146">
        <f t="shared" si="5"/>
        <v>0</v>
      </c>
      <c r="Q99" s="152" t="str">
        <f t="shared" si="6"/>
        <v/>
      </c>
      <c r="R99" s="154">
        <f>IFERROR(((SUM($M$2:$M99)-SUM($P$2:$P99))/(SUM($M$2:$M99))),"")</f>
        <v>0.85340951549321786</v>
      </c>
    </row>
    <row r="100" spans="1:18" x14ac:dyDescent="0.25">
      <c r="A100" s="75">
        <f>Original_data!A100</f>
        <v>0</v>
      </c>
      <c r="B100" s="75">
        <f>Original_data!B100</f>
        <v>0</v>
      </c>
      <c r="C100" s="75">
        <f>Original_data!C100</f>
        <v>0</v>
      </c>
      <c r="D100" s="75">
        <f>Original_data!D100</f>
        <v>0</v>
      </c>
      <c r="E100" s="75">
        <f>Original_data!E100</f>
        <v>0</v>
      </c>
      <c r="F100" s="75">
        <f>Original_data!F100</f>
        <v>0</v>
      </c>
      <c r="G100" s="75">
        <f>Original_data!G100</f>
        <v>0</v>
      </c>
      <c r="H100" s="75">
        <f>Original_data!H100</f>
        <v>0</v>
      </c>
      <c r="I100" s="75">
        <f>Original_data!I100</f>
        <v>0</v>
      </c>
      <c r="J100" s="116">
        <f>IFERROR(LOOKUP($I100,Lookup_Tables!$A$3:$A$9,Lookup_Tables!$B$3:$B$9),0)</f>
        <v>0</v>
      </c>
      <c r="K100" s="153">
        <f>Original_data!J100</f>
        <v>0</v>
      </c>
      <c r="L100" s="140">
        <f>IFERROR(LOOKUP($K100,Lookup_Tables!$A$12:$A$18,Lookup_Tables!$B$12:$B$18),0)</f>
        <v>0</v>
      </c>
      <c r="M100" s="140">
        <f t="shared" si="4"/>
        <v>0</v>
      </c>
      <c r="N100" s="150">
        <f>Original_data!K100</f>
        <v>0</v>
      </c>
      <c r="O100" s="146">
        <f>IFERROR(LOOKUP($N100,Lookup_Tables!$A$21:$A$28,Lookup_Tables!$B$21:$B$28),0)</f>
        <v>0</v>
      </c>
      <c r="P100" s="146">
        <f t="shared" si="5"/>
        <v>0</v>
      </c>
      <c r="Q100" s="152" t="str">
        <f t="shared" si="6"/>
        <v/>
      </c>
      <c r="R100" s="154">
        <f>IFERROR(((SUM($M$2:$M100)-SUM($P$2:$P100))/(SUM($M$2:$M100))),"")</f>
        <v>0.85340951549321786</v>
      </c>
    </row>
    <row r="101" spans="1:18" x14ac:dyDescent="0.25">
      <c r="A101" s="75">
        <f>Original_data!A101</f>
        <v>0</v>
      </c>
      <c r="B101" s="75">
        <f>Original_data!B101</f>
        <v>0</v>
      </c>
      <c r="C101" s="75">
        <f>Original_data!C101</f>
        <v>0</v>
      </c>
      <c r="D101" s="75">
        <f>Original_data!D101</f>
        <v>0</v>
      </c>
      <c r="E101" s="75">
        <f>Original_data!E101</f>
        <v>0</v>
      </c>
      <c r="F101" s="75">
        <f>Original_data!F101</f>
        <v>0</v>
      </c>
      <c r="G101" s="75">
        <f>Original_data!G101</f>
        <v>0</v>
      </c>
      <c r="H101" s="75">
        <f>Original_data!H101</f>
        <v>0</v>
      </c>
      <c r="I101" s="75">
        <f>Original_data!I101</f>
        <v>0</v>
      </c>
      <c r="J101" s="116">
        <f>IFERROR(LOOKUP($I101,Lookup_Tables!$A$3:$A$9,Lookup_Tables!$B$3:$B$9),0)</f>
        <v>0</v>
      </c>
      <c r="K101" s="153">
        <f>Original_data!J101</f>
        <v>0</v>
      </c>
      <c r="L101" s="140">
        <f>IFERROR(LOOKUP($K101,Lookup_Tables!$A$12:$A$18,Lookup_Tables!$B$12:$B$18),0)</f>
        <v>0</v>
      </c>
      <c r="M101" s="140">
        <f t="shared" si="4"/>
        <v>0</v>
      </c>
      <c r="N101" s="150">
        <f>Original_data!K101</f>
        <v>0</v>
      </c>
      <c r="O101" s="146">
        <f>IFERROR(LOOKUP($N101,Lookup_Tables!$A$21:$A$28,Lookup_Tables!$B$21:$B$28),0)</f>
        <v>0</v>
      </c>
      <c r="P101" s="146">
        <f t="shared" si="5"/>
        <v>0</v>
      </c>
      <c r="Q101" s="152" t="str">
        <f t="shared" si="6"/>
        <v/>
      </c>
      <c r="R101" s="154">
        <f>IFERROR(((SUM($M$2:$M101)-SUM($P$2:$P101))/(SUM($M$2:$M101))),"")</f>
        <v>0.85340951549321786</v>
      </c>
    </row>
    <row r="102" spans="1:18" x14ac:dyDescent="0.25">
      <c r="A102" s="75"/>
      <c r="B102" s="75"/>
      <c r="C102" s="75"/>
      <c r="D102" s="75"/>
      <c r="E102" s="75"/>
      <c r="F102" s="75"/>
      <c r="G102" s="75"/>
      <c r="H102" s="75"/>
      <c r="I102" s="75"/>
      <c r="K102" s="114"/>
      <c r="N102" s="75"/>
    </row>
    <row r="103" spans="1:18" x14ac:dyDescent="0.25">
      <c r="A103" s="75"/>
      <c r="B103" s="75"/>
      <c r="C103" s="75"/>
      <c r="D103" s="75"/>
      <c r="E103" s="75"/>
      <c r="F103" s="75"/>
      <c r="G103" s="75"/>
      <c r="H103" s="75"/>
      <c r="I103" s="75"/>
      <c r="K103" s="114"/>
      <c r="N103" s="75"/>
    </row>
    <row r="104" spans="1:18" x14ac:dyDescent="0.25">
      <c r="A104" s="75"/>
      <c r="B104" s="75"/>
      <c r="C104" s="75"/>
      <c r="D104" s="75"/>
      <c r="E104" s="75"/>
      <c r="F104" s="75"/>
      <c r="G104" s="75"/>
      <c r="H104" s="75"/>
      <c r="I104" s="75"/>
      <c r="K104" s="114"/>
      <c r="N104" s="75"/>
    </row>
    <row r="105" spans="1:18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K105" s="114"/>
      <c r="N105" s="75"/>
    </row>
    <row r="106" spans="1:18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K106" s="114"/>
      <c r="N106" s="75"/>
    </row>
    <row r="107" spans="1:18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K107" s="114"/>
      <c r="N107" s="75"/>
    </row>
    <row r="108" spans="1:18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K108" s="114"/>
      <c r="N108" s="75"/>
    </row>
    <row r="109" spans="1:18" x14ac:dyDescent="0.25">
      <c r="A109" s="75"/>
      <c r="B109" s="75"/>
      <c r="C109" s="75"/>
      <c r="D109" s="75"/>
      <c r="E109" s="75"/>
      <c r="F109" s="75"/>
      <c r="G109" s="75"/>
      <c r="H109" s="75"/>
      <c r="I109" s="75"/>
      <c r="K109" s="114"/>
      <c r="N109" s="75"/>
    </row>
    <row r="110" spans="1:18" x14ac:dyDescent="0.25">
      <c r="A110" s="75"/>
      <c r="B110" s="75"/>
      <c r="C110" s="75"/>
      <c r="D110" s="75"/>
      <c r="E110" s="75"/>
      <c r="F110" s="75"/>
      <c r="G110" s="75"/>
      <c r="H110" s="75"/>
      <c r="I110" s="75"/>
      <c r="K110" s="114"/>
      <c r="N110" s="75"/>
    </row>
    <row r="111" spans="1:18" x14ac:dyDescent="0.25">
      <c r="A111" s="75"/>
      <c r="B111" s="75"/>
      <c r="C111" s="75"/>
      <c r="D111" s="75"/>
      <c r="E111" s="75"/>
      <c r="F111" s="75"/>
      <c r="G111" s="75"/>
      <c r="H111" s="75"/>
      <c r="I111" s="75"/>
      <c r="K111" s="114"/>
      <c r="N111" s="75"/>
    </row>
    <row r="112" spans="1:18" x14ac:dyDescent="0.25">
      <c r="A112" s="75"/>
      <c r="B112" s="75"/>
      <c r="C112" s="75"/>
      <c r="D112" s="75"/>
      <c r="E112" s="75"/>
      <c r="F112" s="75"/>
      <c r="G112" s="75"/>
      <c r="H112" s="75"/>
      <c r="I112" s="75"/>
      <c r="K112" s="114"/>
      <c r="N112" s="75"/>
    </row>
    <row r="113" spans="1:14" x14ac:dyDescent="0.25">
      <c r="A113" s="75"/>
      <c r="B113" s="75"/>
      <c r="C113" s="75"/>
      <c r="D113" s="75"/>
      <c r="E113" s="75"/>
      <c r="F113" s="75"/>
      <c r="G113" s="75"/>
      <c r="H113" s="75"/>
      <c r="I113" s="75"/>
      <c r="K113" s="114"/>
      <c r="N113" s="75"/>
    </row>
    <row r="114" spans="1:14" x14ac:dyDescent="0.25">
      <c r="A114" s="75"/>
      <c r="B114" s="75"/>
      <c r="C114" s="75"/>
      <c r="D114" s="75"/>
      <c r="E114" s="75"/>
      <c r="F114" s="75"/>
      <c r="G114" s="75"/>
      <c r="H114" s="75"/>
      <c r="I114" s="75"/>
      <c r="K114" s="114"/>
      <c r="N114" s="75"/>
    </row>
    <row r="115" spans="1:14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K115" s="114"/>
      <c r="N115" s="75"/>
    </row>
    <row r="116" spans="1:14" x14ac:dyDescent="0.25">
      <c r="A116" s="75"/>
      <c r="B116" s="75"/>
      <c r="C116" s="75"/>
      <c r="D116" s="75"/>
      <c r="E116" s="75"/>
      <c r="F116" s="75"/>
      <c r="G116" s="75"/>
      <c r="H116" s="75"/>
      <c r="I116" s="75"/>
      <c r="K116" s="114"/>
      <c r="N116" s="75"/>
    </row>
    <row r="117" spans="1:14" x14ac:dyDescent="0.25">
      <c r="A117" s="75"/>
      <c r="B117" s="75"/>
      <c r="C117" s="75"/>
      <c r="D117" s="75"/>
      <c r="E117" s="75"/>
      <c r="F117" s="75"/>
      <c r="G117" s="75"/>
      <c r="H117" s="75"/>
      <c r="I117" s="75"/>
      <c r="K117" s="114"/>
      <c r="N117" s="75"/>
    </row>
    <row r="118" spans="1:14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K118" s="114"/>
      <c r="N118" s="75"/>
    </row>
    <row r="119" spans="1:14" x14ac:dyDescent="0.25">
      <c r="A119" s="75"/>
      <c r="B119" s="75"/>
      <c r="C119" s="75"/>
      <c r="D119" s="75"/>
      <c r="E119" s="75"/>
      <c r="F119" s="75"/>
      <c r="G119" s="75"/>
      <c r="H119" s="75"/>
      <c r="I119" s="75"/>
      <c r="K119" s="114"/>
      <c r="N119" s="75"/>
    </row>
    <row r="120" spans="1:14" x14ac:dyDescent="0.25">
      <c r="A120" s="75"/>
      <c r="B120" s="75"/>
      <c r="C120" s="75"/>
      <c r="D120" s="75"/>
      <c r="E120" s="75"/>
      <c r="F120" s="75"/>
      <c r="G120" s="75"/>
      <c r="H120" s="75"/>
      <c r="I120" s="75"/>
      <c r="K120" s="114"/>
      <c r="N120" s="75"/>
    </row>
    <row r="121" spans="1:14" x14ac:dyDescent="0.25">
      <c r="A121" s="75"/>
      <c r="B121" s="75"/>
      <c r="C121" s="75"/>
      <c r="D121" s="75"/>
      <c r="E121" s="75"/>
      <c r="F121" s="75"/>
      <c r="G121" s="75"/>
      <c r="H121" s="75"/>
      <c r="I121" s="75"/>
      <c r="K121" s="114"/>
      <c r="N121" s="75"/>
    </row>
    <row r="122" spans="1:14" x14ac:dyDescent="0.25">
      <c r="A122" s="75"/>
      <c r="B122" s="75"/>
      <c r="C122" s="75"/>
      <c r="D122" s="75"/>
      <c r="E122" s="75"/>
      <c r="F122" s="75"/>
      <c r="G122" s="75"/>
      <c r="H122" s="75"/>
      <c r="I122" s="75"/>
      <c r="K122" s="114"/>
      <c r="N122" s="75"/>
    </row>
    <row r="123" spans="1:14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K123" s="114"/>
      <c r="N123" s="75"/>
    </row>
    <row r="124" spans="1:14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K124" s="114"/>
      <c r="N124" s="75"/>
    </row>
    <row r="125" spans="1:14" x14ac:dyDescent="0.25">
      <c r="A125" s="75"/>
      <c r="B125" s="75"/>
      <c r="C125" s="75"/>
      <c r="D125" s="75"/>
      <c r="E125" s="75"/>
      <c r="F125" s="75"/>
      <c r="G125" s="75"/>
      <c r="H125" s="75"/>
      <c r="I125" s="75"/>
      <c r="K125" s="114"/>
      <c r="N125" s="75"/>
    </row>
    <row r="126" spans="1:14" x14ac:dyDescent="0.25">
      <c r="A126" s="75"/>
      <c r="B126" s="75"/>
      <c r="C126" s="75"/>
      <c r="D126" s="75"/>
      <c r="E126" s="75"/>
      <c r="F126" s="75"/>
      <c r="G126" s="75"/>
      <c r="H126" s="75"/>
      <c r="I126" s="75"/>
      <c r="K126" s="114"/>
      <c r="N126" s="75"/>
    </row>
    <row r="127" spans="1:14" x14ac:dyDescent="0.25">
      <c r="A127" s="75"/>
      <c r="B127" s="75"/>
      <c r="C127" s="75"/>
      <c r="D127" s="75"/>
      <c r="E127" s="75"/>
      <c r="F127" s="75"/>
      <c r="G127" s="75"/>
      <c r="H127" s="75"/>
      <c r="I127" s="75"/>
      <c r="K127" s="114"/>
      <c r="N127" s="75"/>
    </row>
    <row r="128" spans="1:14" x14ac:dyDescent="0.25">
      <c r="A128" s="75"/>
      <c r="B128" s="75"/>
      <c r="C128" s="75"/>
      <c r="D128" s="75"/>
      <c r="E128" s="75"/>
      <c r="F128" s="75"/>
      <c r="G128" s="75"/>
      <c r="H128" s="75"/>
      <c r="I128" s="75"/>
      <c r="K128" s="114"/>
      <c r="N128" s="75"/>
    </row>
    <row r="129" spans="1:14" x14ac:dyDescent="0.25">
      <c r="A129" s="75"/>
      <c r="B129" s="75"/>
      <c r="C129" s="75"/>
      <c r="D129" s="75"/>
      <c r="E129" s="75"/>
      <c r="F129" s="75"/>
      <c r="G129" s="75"/>
      <c r="H129" s="75"/>
      <c r="I129" s="75"/>
      <c r="K129" s="114"/>
      <c r="N129" s="75"/>
    </row>
    <row r="130" spans="1:14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K130" s="114"/>
      <c r="N130" s="75"/>
    </row>
    <row r="131" spans="1:14" x14ac:dyDescent="0.25">
      <c r="A131" s="75"/>
      <c r="B131" s="75"/>
      <c r="C131" s="75"/>
      <c r="D131" s="75"/>
      <c r="E131" s="75"/>
      <c r="F131" s="75"/>
      <c r="G131" s="75"/>
      <c r="H131" s="75"/>
      <c r="I131" s="75"/>
      <c r="K131" s="114"/>
      <c r="N131" s="75"/>
    </row>
    <row r="132" spans="1:14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K132" s="114"/>
      <c r="N132" s="75"/>
    </row>
    <row r="133" spans="1:14" x14ac:dyDescent="0.25">
      <c r="A133" s="75"/>
      <c r="B133" s="75"/>
      <c r="C133" s="75"/>
      <c r="D133" s="75"/>
      <c r="E133" s="75"/>
      <c r="F133" s="75"/>
      <c r="G133" s="75"/>
      <c r="H133" s="75"/>
      <c r="I133" s="75"/>
      <c r="K133" s="114"/>
      <c r="N133" s="75"/>
    </row>
    <row r="134" spans="1:14" x14ac:dyDescent="0.25">
      <c r="A134" s="75"/>
      <c r="B134" s="75"/>
      <c r="C134" s="75"/>
      <c r="D134" s="75"/>
      <c r="E134" s="75"/>
      <c r="F134" s="75"/>
      <c r="G134" s="75"/>
      <c r="H134" s="75"/>
      <c r="I134" s="75"/>
      <c r="K134" s="114"/>
      <c r="N134" s="75"/>
    </row>
    <row r="135" spans="1:14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K135" s="114"/>
      <c r="N135" s="75"/>
    </row>
    <row r="136" spans="1:14" x14ac:dyDescent="0.25">
      <c r="A136" s="75"/>
      <c r="B136" s="75"/>
      <c r="C136" s="75"/>
      <c r="D136" s="75"/>
      <c r="E136" s="75"/>
      <c r="F136" s="75"/>
      <c r="G136" s="75"/>
      <c r="H136" s="75"/>
      <c r="I136" s="75"/>
      <c r="K136" s="114"/>
      <c r="N136" s="75"/>
    </row>
    <row r="137" spans="1:14" x14ac:dyDescent="0.25">
      <c r="A137" s="75"/>
      <c r="B137" s="75"/>
      <c r="C137" s="75"/>
      <c r="D137" s="75"/>
      <c r="E137" s="75"/>
      <c r="F137" s="75"/>
      <c r="G137" s="75"/>
      <c r="H137" s="75"/>
      <c r="I137" s="75"/>
      <c r="K137" s="114"/>
      <c r="N137" s="75"/>
    </row>
    <row r="138" spans="1:14" x14ac:dyDescent="0.25">
      <c r="A138" s="75"/>
      <c r="B138" s="75"/>
      <c r="C138" s="75"/>
      <c r="D138" s="75"/>
      <c r="E138" s="75"/>
      <c r="F138" s="75"/>
      <c r="G138" s="75"/>
      <c r="H138" s="75"/>
      <c r="I138" s="75"/>
      <c r="K138" s="114"/>
      <c r="N138" s="75"/>
    </row>
    <row r="139" spans="1:14" x14ac:dyDescent="0.25">
      <c r="A139" s="75"/>
      <c r="B139" s="75"/>
      <c r="C139" s="75"/>
      <c r="D139" s="75"/>
      <c r="E139" s="75"/>
      <c r="F139" s="75"/>
      <c r="G139" s="75"/>
      <c r="H139" s="75"/>
      <c r="I139" s="75"/>
      <c r="K139" s="114"/>
      <c r="N139" s="75"/>
    </row>
    <row r="140" spans="1:14" x14ac:dyDescent="0.25">
      <c r="A140" s="75"/>
      <c r="B140" s="75"/>
      <c r="C140" s="75"/>
      <c r="D140" s="75"/>
      <c r="E140" s="75"/>
      <c r="F140" s="75"/>
      <c r="G140" s="75"/>
      <c r="H140" s="75"/>
      <c r="I140" s="75"/>
      <c r="K140" s="114"/>
      <c r="N140" s="75"/>
    </row>
    <row r="141" spans="1:14" x14ac:dyDescent="0.25">
      <c r="A141" s="75"/>
      <c r="B141" s="75"/>
      <c r="C141" s="75"/>
      <c r="D141" s="75"/>
      <c r="E141" s="75"/>
      <c r="F141" s="75"/>
      <c r="G141" s="75"/>
      <c r="H141" s="75"/>
      <c r="I141" s="75"/>
      <c r="K141" s="114"/>
      <c r="N141" s="75"/>
    </row>
    <row r="142" spans="1:14" x14ac:dyDescent="0.25">
      <c r="A142" s="75"/>
      <c r="B142" s="75"/>
      <c r="C142" s="75"/>
      <c r="D142" s="75"/>
      <c r="E142" s="75"/>
      <c r="F142" s="75"/>
      <c r="G142" s="75"/>
      <c r="H142" s="75"/>
      <c r="I142" s="75"/>
      <c r="K142" s="114"/>
      <c r="N142" s="75"/>
    </row>
    <row r="143" spans="1:14" x14ac:dyDescent="0.25">
      <c r="A143" s="75"/>
      <c r="B143" s="75"/>
      <c r="C143" s="75"/>
      <c r="D143" s="75"/>
      <c r="E143" s="75"/>
      <c r="F143" s="75"/>
      <c r="G143" s="75"/>
      <c r="H143" s="75"/>
      <c r="I143" s="75"/>
      <c r="K143" s="114"/>
      <c r="N143" s="75"/>
    </row>
    <row r="144" spans="1:14" x14ac:dyDescent="0.25">
      <c r="A144" s="75"/>
      <c r="B144" s="75"/>
      <c r="C144" s="75"/>
      <c r="D144" s="75"/>
      <c r="E144" s="75"/>
      <c r="F144" s="75"/>
      <c r="G144" s="75"/>
      <c r="H144" s="75"/>
      <c r="I144" s="75"/>
      <c r="K144" s="114"/>
      <c r="N144" s="75"/>
    </row>
    <row r="145" spans="1:14" x14ac:dyDescent="0.25">
      <c r="A145" s="75"/>
      <c r="B145" s="75"/>
      <c r="C145" s="75"/>
      <c r="D145" s="75"/>
      <c r="E145" s="75"/>
      <c r="F145" s="75"/>
      <c r="G145" s="75"/>
      <c r="H145" s="75"/>
      <c r="I145" s="75"/>
      <c r="K145" s="114"/>
      <c r="N145" s="75"/>
    </row>
    <row r="146" spans="1:14" x14ac:dyDescent="0.25">
      <c r="A146" s="75"/>
      <c r="B146" s="75"/>
      <c r="C146" s="75"/>
      <c r="D146" s="75"/>
      <c r="E146" s="75"/>
      <c r="F146" s="75"/>
      <c r="G146" s="75"/>
      <c r="H146" s="75"/>
      <c r="I146" s="75"/>
      <c r="K146" s="114"/>
      <c r="N146" s="75"/>
    </row>
    <row r="147" spans="1:14" x14ac:dyDescent="0.25">
      <c r="A147" s="75"/>
      <c r="B147" s="75"/>
      <c r="C147" s="75"/>
      <c r="D147" s="75"/>
      <c r="E147" s="75"/>
      <c r="F147" s="75"/>
      <c r="G147" s="75"/>
      <c r="H147" s="75"/>
      <c r="I147" s="75"/>
      <c r="K147" s="114"/>
      <c r="N147" s="75"/>
    </row>
    <row r="148" spans="1:14" x14ac:dyDescent="0.25">
      <c r="A148" s="75"/>
      <c r="B148" s="75"/>
      <c r="C148" s="75"/>
      <c r="D148" s="75"/>
      <c r="E148" s="75"/>
      <c r="F148" s="75"/>
      <c r="G148" s="75"/>
      <c r="H148" s="75"/>
      <c r="I148" s="75"/>
      <c r="K148" s="114"/>
      <c r="N148" s="75"/>
    </row>
    <row r="149" spans="1:14" x14ac:dyDescent="0.25">
      <c r="A149" s="75"/>
      <c r="B149" s="75"/>
      <c r="C149" s="75"/>
      <c r="D149" s="75"/>
      <c r="E149" s="75"/>
      <c r="F149" s="75"/>
      <c r="G149" s="75"/>
      <c r="H149" s="75"/>
      <c r="I149" s="75"/>
      <c r="K149" s="114"/>
      <c r="N149" s="75"/>
    </row>
    <row r="150" spans="1:14" x14ac:dyDescent="0.25">
      <c r="A150" s="75"/>
      <c r="B150" s="75"/>
      <c r="C150" s="75"/>
      <c r="D150" s="75"/>
      <c r="E150" s="75"/>
      <c r="F150" s="75"/>
      <c r="G150" s="75"/>
      <c r="H150" s="75"/>
      <c r="I150" s="75"/>
      <c r="K150" s="114"/>
      <c r="N150" s="75"/>
    </row>
    <row r="151" spans="1:14" x14ac:dyDescent="0.25">
      <c r="A151" s="75"/>
      <c r="B151" s="75"/>
      <c r="C151" s="75"/>
      <c r="D151" s="75"/>
      <c r="E151" s="75"/>
      <c r="F151" s="75"/>
      <c r="G151" s="75"/>
      <c r="H151" s="75"/>
      <c r="I151" s="75"/>
      <c r="K151" s="114"/>
      <c r="N151" s="75"/>
    </row>
    <row r="152" spans="1:14" x14ac:dyDescent="0.25">
      <c r="A152" s="75"/>
      <c r="B152" s="75"/>
      <c r="C152" s="75"/>
      <c r="D152" s="75"/>
      <c r="E152" s="75"/>
      <c r="F152" s="75"/>
      <c r="G152" s="75"/>
      <c r="H152" s="75"/>
      <c r="I152" s="75"/>
      <c r="K152" s="114"/>
      <c r="N152" s="75"/>
    </row>
    <row r="153" spans="1:14" x14ac:dyDescent="0.25">
      <c r="A153" s="75"/>
      <c r="B153" s="75"/>
      <c r="C153" s="75"/>
      <c r="D153" s="75"/>
      <c r="E153" s="75"/>
      <c r="F153" s="75"/>
      <c r="G153" s="75"/>
      <c r="H153" s="75"/>
      <c r="I153" s="75"/>
      <c r="K153" s="114"/>
      <c r="N153" s="75"/>
    </row>
    <row r="154" spans="1:14" x14ac:dyDescent="0.25">
      <c r="A154" s="75"/>
      <c r="B154" s="75"/>
      <c r="C154" s="75"/>
      <c r="D154" s="75"/>
      <c r="E154" s="75"/>
      <c r="F154" s="75"/>
      <c r="G154" s="75"/>
      <c r="H154" s="75"/>
      <c r="I154" s="75"/>
      <c r="K154" s="114"/>
      <c r="N154" s="75"/>
    </row>
    <row r="155" spans="1:14" x14ac:dyDescent="0.25">
      <c r="A155" s="75"/>
      <c r="B155" s="75"/>
      <c r="C155" s="75"/>
      <c r="D155" s="75"/>
      <c r="E155" s="75"/>
      <c r="F155" s="75"/>
      <c r="G155" s="75"/>
      <c r="H155" s="75"/>
      <c r="I155" s="75"/>
      <c r="K155" s="114"/>
      <c r="N155" s="75"/>
    </row>
    <row r="156" spans="1:14" x14ac:dyDescent="0.25">
      <c r="A156" s="75"/>
      <c r="B156" s="75"/>
      <c r="C156" s="75"/>
      <c r="D156" s="75"/>
      <c r="E156" s="75"/>
      <c r="F156" s="75"/>
      <c r="G156" s="75"/>
      <c r="H156" s="75"/>
      <c r="I156" s="75"/>
      <c r="K156" s="114"/>
      <c r="N156" s="75"/>
    </row>
    <row r="157" spans="1:14" x14ac:dyDescent="0.25">
      <c r="A157" s="75"/>
      <c r="B157" s="75"/>
      <c r="C157" s="75"/>
      <c r="D157" s="75"/>
      <c r="E157" s="75"/>
      <c r="F157" s="75"/>
      <c r="G157" s="75"/>
      <c r="H157" s="75"/>
      <c r="I157" s="75"/>
      <c r="K157" s="114"/>
      <c r="N157" s="75"/>
    </row>
    <row r="158" spans="1:14" x14ac:dyDescent="0.25">
      <c r="A158" s="75"/>
      <c r="B158" s="75"/>
      <c r="C158" s="75"/>
      <c r="D158" s="75"/>
      <c r="E158" s="75"/>
      <c r="F158" s="75"/>
      <c r="G158" s="75"/>
      <c r="H158" s="75"/>
      <c r="I158" s="75"/>
      <c r="K158" s="114"/>
      <c r="N158" s="75"/>
    </row>
    <row r="159" spans="1:14" x14ac:dyDescent="0.25">
      <c r="A159" s="75"/>
      <c r="B159" s="75"/>
      <c r="C159" s="75"/>
      <c r="D159" s="75"/>
      <c r="E159" s="75"/>
      <c r="F159" s="75"/>
      <c r="G159" s="75"/>
      <c r="H159" s="75"/>
      <c r="I159" s="75"/>
      <c r="K159" s="114"/>
      <c r="N159" s="75"/>
    </row>
    <row r="160" spans="1:14" x14ac:dyDescent="0.25">
      <c r="A160" s="75"/>
      <c r="B160" s="75"/>
      <c r="C160" s="75"/>
      <c r="D160" s="75"/>
      <c r="E160" s="75"/>
      <c r="F160" s="75"/>
      <c r="G160" s="75"/>
      <c r="H160" s="75"/>
      <c r="I160" s="75"/>
      <c r="K160" s="114"/>
      <c r="N160" s="75"/>
    </row>
    <row r="161" spans="1:14" x14ac:dyDescent="0.25">
      <c r="A161" s="75"/>
      <c r="B161" s="75"/>
      <c r="C161" s="75"/>
      <c r="D161" s="75"/>
      <c r="E161" s="75"/>
      <c r="F161" s="75"/>
      <c r="G161" s="75"/>
      <c r="H161" s="75"/>
      <c r="I161" s="75"/>
      <c r="K161" s="114"/>
      <c r="N161" s="75"/>
    </row>
    <row r="162" spans="1:14" x14ac:dyDescent="0.25">
      <c r="A162" s="75"/>
      <c r="B162" s="75"/>
      <c r="C162" s="75"/>
      <c r="D162" s="75"/>
      <c r="E162" s="75"/>
      <c r="F162" s="75"/>
      <c r="G162" s="75"/>
      <c r="H162" s="75"/>
      <c r="I162" s="75"/>
      <c r="K162" s="114"/>
      <c r="N162" s="75"/>
    </row>
    <row r="163" spans="1:14" x14ac:dyDescent="0.25">
      <c r="A163" s="75"/>
      <c r="B163" s="75"/>
      <c r="C163" s="75"/>
      <c r="D163" s="75"/>
      <c r="E163" s="75"/>
      <c r="F163" s="75"/>
      <c r="G163" s="75"/>
      <c r="H163" s="75"/>
      <c r="I163" s="75"/>
      <c r="K163" s="114"/>
      <c r="N163" s="75"/>
    </row>
    <row r="164" spans="1:14" x14ac:dyDescent="0.25">
      <c r="A164" s="75"/>
      <c r="B164" s="75"/>
      <c r="C164" s="75"/>
      <c r="D164" s="75"/>
      <c r="E164" s="75"/>
      <c r="F164" s="75"/>
      <c r="G164" s="75"/>
      <c r="H164" s="75"/>
      <c r="I164" s="75"/>
      <c r="K164" s="114"/>
      <c r="N164" s="75"/>
    </row>
    <row r="165" spans="1:14" x14ac:dyDescent="0.25">
      <c r="A165" s="75"/>
      <c r="B165" s="75"/>
      <c r="C165" s="75"/>
      <c r="D165" s="75"/>
      <c r="E165" s="75"/>
      <c r="F165" s="75"/>
      <c r="G165" s="75"/>
      <c r="H165" s="75"/>
      <c r="I165" s="75"/>
      <c r="K165" s="114"/>
      <c r="N165" s="75"/>
    </row>
    <row r="166" spans="1:14" x14ac:dyDescent="0.25">
      <c r="A166" s="75"/>
      <c r="B166" s="75"/>
      <c r="C166" s="75"/>
      <c r="D166" s="75"/>
      <c r="E166" s="75"/>
      <c r="F166" s="75"/>
      <c r="G166" s="75"/>
      <c r="H166" s="75"/>
      <c r="I166" s="75"/>
      <c r="K166" s="114"/>
      <c r="N166" s="75"/>
    </row>
    <row r="167" spans="1:14" x14ac:dyDescent="0.25">
      <c r="A167" s="75"/>
      <c r="B167" s="75"/>
      <c r="C167" s="75"/>
      <c r="D167" s="75"/>
      <c r="E167" s="75"/>
      <c r="F167" s="75"/>
      <c r="G167" s="75"/>
      <c r="H167" s="75"/>
      <c r="I167" s="75"/>
      <c r="K167" s="114"/>
      <c r="N167" s="75"/>
    </row>
    <row r="168" spans="1:14" x14ac:dyDescent="0.25">
      <c r="A168" s="75"/>
      <c r="B168" s="75"/>
      <c r="C168" s="75"/>
      <c r="D168" s="75"/>
      <c r="E168" s="75"/>
      <c r="F168" s="75"/>
      <c r="G168" s="75"/>
      <c r="H168" s="75"/>
      <c r="I168" s="75"/>
      <c r="K168" s="114"/>
      <c r="N168" s="75"/>
    </row>
    <row r="169" spans="1:14" x14ac:dyDescent="0.25">
      <c r="A169" s="75"/>
      <c r="B169" s="75"/>
      <c r="C169" s="75"/>
      <c r="D169" s="75"/>
      <c r="E169" s="75"/>
      <c r="F169" s="75"/>
      <c r="G169" s="75"/>
      <c r="H169" s="75"/>
      <c r="I169" s="75"/>
      <c r="K169" s="114"/>
      <c r="N169" s="75"/>
    </row>
    <row r="170" spans="1:14" x14ac:dyDescent="0.25">
      <c r="A170" s="75"/>
      <c r="B170" s="75"/>
      <c r="C170" s="75"/>
      <c r="D170" s="75"/>
      <c r="E170" s="75"/>
      <c r="F170" s="75"/>
      <c r="G170" s="75"/>
      <c r="H170" s="75"/>
      <c r="I170" s="75"/>
      <c r="K170" s="114"/>
      <c r="N170" s="75"/>
    </row>
    <row r="171" spans="1:14" x14ac:dyDescent="0.25">
      <c r="A171" s="75"/>
      <c r="B171" s="75"/>
      <c r="C171" s="75"/>
      <c r="D171" s="75"/>
      <c r="E171" s="75"/>
      <c r="F171" s="75"/>
      <c r="G171" s="75"/>
      <c r="H171" s="75"/>
      <c r="I171" s="75"/>
      <c r="K171" s="114"/>
      <c r="N171" s="75"/>
    </row>
    <row r="172" spans="1:14" x14ac:dyDescent="0.25">
      <c r="A172" s="75"/>
      <c r="B172" s="75"/>
      <c r="C172" s="75"/>
      <c r="D172" s="75"/>
      <c r="E172" s="75"/>
      <c r="F172" s="75"/>
      <c r="G172" s="75"/>
      <c r="H172" s="75"/>
      <c r="I172" s="75"/>
      <c r="K172" s="114"/>
      <c r="N172" s="75"/>
    </row>
    <row r="173" spans="1:14" x14ac:dyDescent="0.25">
      <c r="A173" s="75"/>
      <c r="B173" s="75"/>
      <c r="C173" s="75"/>
      <c r="D173" s="75"/>
      <c r="E173" s="75"/>
      <c r="F173" s="75"/>
      <c r="G173" s="75"/>
      <c r="H173" s="75"/>
      <c r="I173" s="75"/>
      <c r="K173" s="114"/>
      <c r="N173" s="75"/>
    </row>
    <row r="174" spans="1:14" x14ac:dyDescent="0.25">
      <c r="A174" s="75"/>
      <c r="B174" s="75"/>
      <c r="C174" s="75"/>
      <c r="D174" s="75"/>
      <c r="E174" s="75"/>
      <c r="F174" s="75"/>
      <c r="G174" s="75"/>
      <c r="H174" s="75"/>
      <c r="I174" s="75"/>
      <c r="K174" s="114"/>
      <c r="N174" s="75"/>
    </row>
    <row r="175" spans="1:14" x14ac:dyDescent="0.25">
      <c r="A175" s="75"/>
      <c r="B175" s="75"/>
      <c r="C175" s="75"/>
      <c r="D175" s="75"/>
      <c r="E175" s="75"/>
      <c r="F175" s="75"/>
      <c r="G175" s="75"/>
      <c r="H175" s="75"/>
      <c r="I175" s="75"/>
      <c r="K175" s="114"/>
      <c r="N175" s="75"/>
    </row>
    <row r="176" spans="1:14" x14ac:dyDescent="0.25">
      <c r="A176" s="75"/>
      <c r="B176" s="75"/>
      <c r="C176" s="75"/>
      <c r="D176" s="75"/>
      <c r="E176" s="75"/>
      <c r="F176" s="75"/>
      <c r="G176" s="75"/>
      <c r="H176" s="75"/>
      <c r="I176" s="75"/>
      <c r="K176" s="114"/>
      <c r="N176" s="75"/>
    </row>
    <row r="177" spans="1:14" x14ac:dyDescent="0.25">
      <c r="A177" s="75"/>
      <c r="B177" s="75"/>
      <c r="C177" s="75"/>
      <c r="D177" s="75"/>
      <c r="E177" s="75"/>
      <c r="F177" s="75"/>
      <c r="G177" s="75"/>
      <c r="H177" s="75"/>
      <c r="I177" s="75"/>
      <c r="K177" s="114"/>
      <c r="N177" s="75"/>
    </row>
    <row r="178" spans="1:14" x14ac:dyDescent="0.25">
      <c r="A178" s="75"/>
      <c r="B178" s="75"/>
      <c r="C178" s="75"/>
      <c r="D178" s="75"/>
      <c r="E178" s="75"/>
      <c r="F178" s="75"/>
      <c r="G178" s="75"/>
      <c r="H178" s="75"/>
      <c r="I178" s="75"/>
      <c r="K178" s="114"/>
      <c r="N178" s="75"/>
    </row>
    <row r="179" spans="1:14" x14ac:dyDescent="0.25">
      <c r="A179" s="75"/>
      <c r="B179" s="75"/>
      <c r="C179" s="75"/>
      <c r="D179" s="75"/>
      <c r="E179" s="75"/>
      <c r="F179" s="75"/>
      <c r="G179" s="75"/>
      <c r="H179" s="75"/>
      <c r="I179" s="75"/>
      <c r="K179" s="114"/>
      <c r="N179" s="75"/>
    </row>
    <row r="180" spans="1:14" x14ac:dyDescent="0.25">
      <c r="A180" s="75"/>
      <c r="B180" s="75"/>
      <c r="C180" s="75"/>
      <c r="D180" s="75"/>
      <c r="E180" s="75"/>
      <c r="F180" s="75"/>
      <c r="G180" s="75"/>
      <c r="H180" s="75"/>
      <c r="I180" s="75"/>
      <c r="K180" s="114"/>
      <c r="N180" s="75"/>
    </row>
    <row r="181" spans="1:14" x14ac:dyDescent="0.25">
      <c r="A181" s="75"/>
      <c r="B181" s="75"/>
      <c r="C181" s="75"/>
      <c r="D181" s="75"/>
      <c r="E181" s="75"/>
      <c r="F181" s="75"/>
      <c r="G181" s="75"/>
      <c r="H181" s="75"/>
      <c r="I181" s="75"/>
      <c r="K181" s="114"/>
      <c r="N181" s="75"/>
    </row>
    <row r="182" spans="1:14" x14ac:dyDescent="0.25">
      <c r="A182" s="75"/>
      <c r="B182" s="75"/>
      <c r="C182" s="75"/>
      <c r="D182" s="75"/>
      <c r="E182" s="75"/>
      <c r="F182" s="75"/>
      <c r="G182" s="75"/>
      <c r="H182" s="75"/>
      <c r="I182" s="75"/>
      <c r="K182" s="114"/>
      <c r="N182" s="75"/>
    </row>
    <row r="183" spans="1:14" x14ac:dyDescent="0.25">
      <c r="A183" s="75"/>
      <c r="B183" s="75"/>
      <c r="C183" s="75"/>
      <c r="D183" s="75"/>
      <c r="E183" s="75"/>
      <c r="F183" s="75"/>
      <c r="G183" s="75"/>
      <c r="H183" s="75"/>
      <c r="I183" s="75"/>
      <c r="K183" s="114"/>
      <c r="N183" s="75"/>
    </row>
    <row r="184" spans="1:14" x14ac:dyDescent="0.25">
      <c r="A184" s="75"/>
      <c r="B184" s="75"/>
      <c r="C184" s="75"/>
      <c r="D184" s="75"/>
      <c r="E184" s="75"/>
      <c r="F184" s="75"/>
      <c r="G184" s="75"/>
      <c r="H184" s="75"/>
      <c r="I184" s="75"/>
      <c r="K184" s="114"/>
      <c r="N184" s="75"/>
    </row>
    <row r="185" spans="1:14" x14ac:dyDescent="0.25">
      <c r="A185" s="75"/>
      <c r="B185" s="75"/>
      <c r="C185" s="75"/>
      <c r="D185" s="75"/>
      <c r="E185" s="75"/>
      <c r="F185" s="75"/>
      <c r="G185" s="75"/>
      <c r="H185" s="75"/>
      <c r="I185" s="75"/>
      <c r="K185" s="114"/>
      <c r="N185" s="75"/>
    </row>
    <row r="186" spans="1:14" x14ac:dyDescent="0.25">
      <c r="A186" s="75"/>
      <c r="B186" s="75"/>
      <c r="C186" s="75"/>
      <c r="D186" s="75"/>
      <c r="E186" s="75"/>
      <c r="F186" s="75"/>
      <c r="G186" s="75"/>
      <c r="H186" s="75"/>
      <c r="I186" s="75"/>
      <c r="K186" s="114"/>
      <c r="N186" s="75"/>
    </row>
    <row r="187" spans="1:14" x14ac:dyDescent="0.25">
      <c r="A187" s="75"/>
      <c r="B187" s="75"/>
      <c r="C187" s="75"/>
      <c r="D187" s="75"/>
      <c r="E187" s="75"/>
      <c r="F187" s="75"/>
      <c r="G187" s="75"/>
      <c r="H187" s="75"/>
      <c r="I187" s="75"/>
      <c r="K187" s="114"/>
      <c r="N187" s="75"/>
    </row>
    <row r="188" spans="1:14" x14ac:dyDescent="0.25">
      <c r="A188" s="75"/>
      <c r="B188" s="75"/>
      <c r="C188" s="75"/>
      <c r="D188" s="75"/>
      <c r="E188" s="75"/>
      <c r="F188" s="75"/>
      <c r="G188" s="75"/>
      <c r="H188" s="75"/>
      <c r="I188" s="75"/>
      <c r="K188" s="114"/>
      <c r="N188" s="75"/>
    </row>
    <row r="189" spans="1:14" x14ac:dyDescent="0.25">
      <c r="A189" s="75"/>
      <c r="B189" s="75"/>
      <c r="C189" s="75"/>
      <c r="D189" s="75"/>
      <c r="E189" s="75"/>
      <c r="F189" s="75"/>
      <c r="G189" s="75"/>
      <c r="H189" s="75"/>
      <c r="I189" s="75"/>
      <c r="K189" s="114"/>
      <c r="N189" s="75"/>
    </row>
    <row r="190" spans="1:14" x14ac:dyDescent="0.25">
      <c r="A190" s="75"/>
      <c r="B190" s="75"/>
      <c r="C190" s="75"/>
      <c r="D190" s="75"/>
      <c r="E190" s="75"/>
      <c r="F190" s="75"/>
      <c r="G190" s="75"/>
      <c r="H190" s="75"/>
      <c r="I190" s="75"/>
      <c r="K190" s="114"/>
      <c r="N190" s="75"/>
    </row>
    <row r="191" spans="1:14" x14ac:dyDescent="0.25">
      <c r="A191" s="75"/>
      <c r="B191" s="75"/>
      <c r="C191" s="75"/>
      <c r="D191" s="75"/>
      <c r="E191" s="75"/>
      <c r="F191" s="75"/>
      <c r="G191" s="75"/>
      <c r="H191" s="75"/>
      <c r="I191" s="75"/>
      <c r="K191" s="114"/>
      <c r="N191" s="75"/>
    </row>
    <row r="192" spans="1:14" x14ac:dyDescent="0.25">
      <c r="A192" s="75"/>
      <c r="B192" s="75"/>
      <c r="C192" s="75"/>
      <c r="D192" s="75"/>
      <c r="E192" s="75"/>
      <c r="F192" s="75"/>
      <c r="G192" s="75"/>
      <c r="H192" s="75"/>
      <c r="I192" s="75"/>
      <c r="K192" s="114"/>
      <c r="N192" s="75"/>
    </row>
    <row r="193" spans="1:14" x14ac:dyDescent="0.25">
      <c r="A193" s="75"/>
      <c r="B193" s="75"/>
      <c r="C193" s="75"/>
      <c r="D193" s="75"/>
      <c r="E193" s="75"/>
      <c r="F193" s="75"/>
      <c r="G193" s="75"/>
      <c r="H193" s="75"/>
      <c r="I193" s="75"/>
      <c r="K193" s="114"/>
      <c r="N193" s="75"/>
    </row>
    <row r="194" spans="1:14" x14ac:dyDescent="0.25">
      <c r="A194" s="75"/>
      <c r="B194" s="75"/>
      <c r="C194" s="75"/>
      <c r="D194" s="75"/>
      <c r="E194" s="75"/>
      <c r="F194" s="75"/>
      <c r="G194" s="75"/>
      <c r="H194" s="75"/>
      <c r="I194" s="75"/>
      <c r="K194" s="114"/>
      <c r="N194" s="75"/>
    </row>
    <row r="195" spans="1:14" x14ac:dyDescent="0.25">
      <c r="A195" s="75"/>
      <c r="B195" s="75"/>
      <c r="C195" s="75"/>
      <c r="D195" s="75"/>
      <c r="E195" s="75"/>
      <c r="F195" s="75"/>
      <c r="G195" s="75"/>
      <c r="H195" s="75"/>
      <c r="I195" s="75"/>
      <c r="K195" s="114"/>
      <c r="N195" s="75"/>
    </row>
    <row r="196" spans="1:14" x14ac:dyDescent="0.25">
      <c r="A196" s="75"/>
      <c r="B196" s="75"/>
      <c r="C196" s="75"/>
      <c r="D196" s="75"/>
      <c r="E196" s="75"/>
      <c r="F196" s="75"/>
      <c r="G196" s="75"/>
      <c r="H196" s="75"/>
      <c r="I196" s="75"/>
      <c r="K196" s="114"/>
      <c r="N196" s="75"/>
    </row>
    <row r="197" spans="1:14" x14ac:dyDescent="0.25">
      <c r="A197" s="75"/>
      <c r="B197" s="75"/>
      <c r="C197" s="75"/>
      <c r="D197" s="75"/>
      <c r="E197" s="75"/>
      <c r="F197" s="75"/>
      <c r="G197" s="75"/>
      <c r="H197" s="75"/>
      <c r="I197" s="75"/>
      <c r="K197" s="114"/>
      <c r="N197" s="75"/>
    </row>
    <row r="198" spans="1:14" x14ac:dyDescent="0.25">
      <c r="A198" s="75"/>
      <c r="B198" s="75"/>
      <c r="C198" s="75"/>
      <c r="D198" s="75"/>
      <c r="E198" s="75"/>
      <c r="F198" s="75"/>
      <c r="G198" s="75"/>
      <c r="H198" s="75"/>
      <c r="I198" s="75"/>
      <c r="K198" s="114"/>
      <c r="N198" s="75"/>
    </row>
    <row r="199" spans="1:14" x14ac:dyDescent="0.25">
      <c r="A199" s="75"/>
      <c r="B199" s="75"/>
      <c r="C199" s="75"/>
      <c r="D199" s="75"/>
      <c r="E199" s="75"/>
      <c r="F199" s="75"/>
      <c r="G199" s="75"/>
      <c r="H199" s="75"/>
      <c r="I199" s="75"/>
      <c r="K199" s="114"/>
      <c r="N199" s="75"/>
    </row>
    <row r="200" spans="1:14" x14ac:dyDescent="0.25">
      <c r="A200" s="75"/>
      <c r="B200" s="75"/>
      <c r="C200" s="75"/>
      <c r="D200" s="75"/>
      <c r="E200" s="75"/>
      <c r="F200" s="75"/>
      <c r="G200" s="75"/>
      <c r="H200" s="75"/>
      <c r="I200" s="75"/>
      <c r="K200" s="114"/>
      <c r="N200" s="75"/>
    </row>
    <row r="201" spans="1:14" x14ac:dyDescent="0.25">
      <c r="A201" s="75"/>
      <c r="B201" s="75"/>
      <c r="C201" s="75"/>
      <c r="D201" s="75"/>
      <c r="E201" s="75"/>
      <c r="F201" s="75"/>
      <c r="G201" s="75"/>
      <c r="H201" s="75"/>
      <c r="I201" s="75"/>
      <c r="K201" s="114"/>
      <c r="N201" s="75"/>
    </row>
    <row r="202" spans="1:14" x14ac:dyDescent="0.25">
      <c r="A202" s="75"/>
      <c r="B202" s="75"/>
      <c r="C202" s="75"/>
      <c r="D202" s="75"/>
      <c r="E202" s="75"/>
      <c r="F202" s="75"/>
      <c r="G202" s="75"/>
      <c r="H202" s="75"/>
      <c r="I202" s="75"/>
      <c r="K202" s="114"/>
      <c r="N202" s="75"/>
    </row>
    <row r="203" spans="1:14" x14ac:dyDescent="0.25">
      <c r="A203" s="75"/>
      <c r="B203" s="75"/>
      <c r="C203" s="75"/>
      <c r="D203" s="75"/>
      <c r="E203" s="75"/>
      <c r="F203" s="75"/>
      <c r="G203" s="75"/>
      <c r="H203" s="75"/>
      <c r="I203" s="75"/>
      <c r="K203" s="114"/>
      <c r="N203" s="75"/>
    </row>
    <row r="204" spans="1:14" x14ac:dyDescent="0.25">
      <c r="A204" s="75"/>
      <c r="B204" s="75"/>
      <c r="C204" s="75"/>
      <c r="D204" s="75"/>
      <c r="E204" s="75"/>
      <c r="F204" s="75"/>
      <c r="G204" s="75"/>
      <c r="H204" s="75"/>
      <c r="I204" s="75"/>
      <c r="K204" s="114"/>
      <c r="N204" s="75"/>
    </row>
    <row r="205" spans="1:14" x14ac:dyDescent="0.25">
      <c r="A205" s="75"/>
      <c r="B205" s="75"/>
      <c r="C205" s="75"/>
      <c r="D205" s="75"/>
      <c r="E205" s="75"/>
      <c r="F205" s="75"/>
      <c r="G205" s="75"/>
      <c r="H205" s="75"/>
      <c r="I205" s="75"/>
      <c r="K205" s="114"/>
      <c r="N205" s="75"/>
    </row>
    <row r="206" spans="1:14" x14ac:dyDescent="0.25">
      <c r="A206" s="75"/>
      <c r="B206" s="75"/>
      <c r="C206" s="75"/>
      <c r="D206" s="75"/>
      <c r="E206" s="75"/>
      <c r="F206" s="75"/>
      <c r="G206" s="75"/>
      <c r="H206" s="75"/>
      <c r="I206" s="75"/>
      <c r="K206" s="114"/>
      <c r="N206" s="75"/>
    </row>
    <row r="207" spans="1:14" x14ac:dyDescent="0.25">
      <c r="A207" s="75"/>
      <c r="B207" s="75"/>
      <c r="C207" s="75"/>
      <c r="D207" s="75"/>
      <c r="E207" s="75"/>
      <c r="F207" s="75"/>
      <c r="G207" s="75"/>
      <c r="H207" s="75"/>
      <c r="I207" s="75"/>
      <c r="K207" s="114"/>
      <c r="N207" s="75"/>
    </row>
    <row r="208" spans="1:14" x14ac:dyDescent="0.25">
      <c r="A208" s="75"/>
      <c r="B208" s="75"/>
      <c r="C208" s="75"/>
      <c r="D208" s="75"/>
      <c r="E208" s="75"/>
      <c r="F208" s="75"/>
      <c r="G208" s="75"/>
      <c r="H208" s="75"/>
      <c r="I208" s="75"/>
      <c r="K208" s="114"/>
      <c r="N208" s="75"/>
    </row>
    <row r="209" spans="1:14" x14ac:dyDescent="0.25">
      <c r="A209" s="75"/>
      <c r="B209" s="75"/>
      <c r="C209" s="75"/>
      <c r="D209" s="75"/>
      <c r="E209" s="75"/>
      <c r="F209" s="75"/>
      <c r="G209" s="75"/>
      <c r="H209" s="75"/>
      <c r="I209" s="75"/>
      <c r="K209" s="114"/>
      <c r="N209" s="75"/>
    </row>
    <row r="210" spans="1:14" x14ac:dyDescent="0.25">
      <c r="A210" s="75"/>
      <c r="B210" s="75"/>
      <c r="C210" s="75"/>
      <c r="D210" s="75"/>
      <c r="E210" s="75"/>
      <c r="F210" s="75"/>
      <c r="G210" s="75"/>
      <c r="H210" s="75"/>
      <c r="I210" s="75"/>
      <c r="K210" s="114"/>
      <c r="N210" s="75"/>
    </row>
    <row r="211" spans="1:14" x14ac:dyDescent="0.25">
      <c r="A211" s="75"/>
      <c r="B211" s="75"/>
      <c r="C211" s="75"/>
      <c r="D211" s="75"/>
      <c r="E211" s="75"/>
      <c r="F211" s="75"/>
      <c r="G211" s="75"/>
      <c r="H211" s="75"/>
      <c r="I211" s="75"/>
      <c r="K211" s="114"/>
      <c r="N211" s="75"/>
    </row>
    <row r="212" spans="1:14" x14ac:dyDescent="0.25">
      <c r="A212" s="75"/>
      <c r="B212" s="75"/>
      <c r="C212" s="75"/>
      <c r="D212" s="75"/>
      <c r="E212" s="75"/>
      <c r="F212" s="75"/>
      <c r="G212" s="75"/>
      <c r="H212" s="75"/>
      <c r="I212" s="75"/>
      <c r="K212" s="114"/>
      <c r="N212" s="75"/>
    </row>
    <row r="213" spans="1:14" x14ac:dyDescent="0.25">
      <c r="A213" s="75"/>
      <c r="B213" s="75"/>
      <c r="C213" s="75"/>
      <c r="D213" s="75"/>
      <c r="E213" s="75"/>
      <c r="F213" s="75"/>
      <c r="G213" s="75"/>
      <c r="H213" s="75"/>
      <c r="I213" s="75"/>
      <c r="K213" s="114"/>
      <c r="N213" s="75"/>
    </row>
    <row r="214" spans="1:14" x14ac:dyDescent="0.25">
      <c r="A214" s="75"/>
      <c r="B214" s="75"/>
      <c r="C214" s="75"/>
      <c r="D214" s="75"/>
      <c r="E214" s="75"/>
      <c r="F214" s="75"/>
      <c r="G214" s="75"/>
      <c r="H214" s="75"/>
      <c r="I214" s="75"/>
      <c r="K214" s="114"/>
      <c r="N214" s="75"/>
    </row>
    <row r="215" spans="1:14" x14ac:dyDescent="0.25">
      <c r="A215" s="75"/>
      <c r="B215" s="75"/>
      <c r="C215" s="75"/>
      <c r="D215" s="75"/>
      <c r="E215" s="75"/>
      <c r="F215" s="75"/>
      <c r="G215" s="75"/>
      <c r="H215" s="75"/>
      <c r="I215" s="75"/>
      <c r="K215" s="114"/>
      <c r="N215" s="75"/>
    </row>
    <row r="216" spans="1:14" x14ac:dyDescent="0.25">
      <c r="A216" s="75"/>
      <c r="B216" s="75"/>
      <c r="C216" s="75"/>
      <c r="D216" s="75"/>
      <c r="E216" s="75"/>
      <c r="F216" s="75"/>
      <c r="G216" s="75"/>
      <c r="H216" s="75"/>
      <c r="I216" s="75"/>
      <c r="K216" s="114"/>
      <c r="N216" s="75"/>
    </row>
    <row r="217" spans="1:14" x14ac:dyDescent="0.25">
      <c r="A217" s="75"/>
      <c r="B217" s="75"/>
      <c r="C217" s="75"/>
      <c r="D217" s="75"/>
      <c r="E217" s="75"/>
      <c r="F217" s="75"/>
      <c r="G217" s="75"/>
      <c r="H217" s="75"/>
      <c r="I217" s="75"/>
      <c r="K217" s="114"/>
      <c r="N217" s="75"/>
    </row>
    <row r="218" spans="1:14" x14ac:dyDescent="0.25">
      <c r="A218" s="75"/>
      <c r="B218" s="75"/>
      <c r="C218" s="75"/>
      <c r="D218" s="75"/>
      <c r="E218" s="75"/>
      <c r="F218" s="75"/>
      <c r="G218" s="75"/>
      <c r="H218" s="75"/>
      <c r="I218" s="75"/>
      <c r="K218" s="114"/>
      <c r="N218" s="75"/>
    </row>
    <row r="219" spans="1:14" x14ac:dyDescent="0.25">
      <c r="A219" s="75"/>
      <c r="B219" s="75"/>
      <c r="C219" s="75"/>
      <c r="D219" s="75"/>
      <c r="E219" s="75"/>
      <c r="F219" s="75"/>
      <c r="G219" s="75"/>
      <c r="H219" s="75"/>
      <c r="I219" s="75"/>
      <c r="K219" s="114"/>
      <c r="N219" s="75"/>
    </row>
    <row r="220" spans="1:14" x14ac:dyDescent="0.25">
      <c r="A220" s="75"/>
      <c r="B220" s="75"/>
      <c r="C220" s="75"/>
      <c r="D220" s="75"/>
      <c r="E220" s="75"/>
      <c r="F220" s="75"/>
      <c r="G220" s="75"/>
      <c r="H220" s="75"/>
      <c r="I220" s="75"/>
      <c r="K220" s="114"/>
      <c r="N220" s="75"/>
    </row>
    <row r="221" spans="1:14" x14ac:dyDescent="0.25">
      <c r="A221" s="75"/>
      <c r="B221" s="75"/>
      <c r="C221" s="75"/>
      <c r="D221" s="75"/>
      <c r="E221" s="75"/>
      <c r="F221" s="75"/>
      <c r="G221" s="75"/>
      <c r="H221" s="75"/>
      <c r="I221" s="75"/>
      <c r="K221" s="114"/>
      <c r="N221" s="75"/>
    </row>
    <row r="222" spans="1:14" x14ac:dyDescent="0.25">
      <c r="A222" s="75"/>
      <c r="B222" s="75"/>
      <c r="C222" s="75"/>
      <c r="D222" s="75"/>
      <c r="E222" s="75"/>
      <c r="F222" s="75"/>
      <c r="G222" s="75"/>
      <c r="H222" s="75"/>
      <c r="I222" s="75"/>
      <c r="K222" s="114"/>
      <c r="N222" s="75"/>
    </row>
    <row r="223" spans="1:14" x14ac:dyDescent="0.25">
      <c r="A223" s="75"/>
      <c r="B223" s="75"/>
      <c r="C223" s="75"/>
      <c r="D223" s="75"/>
      <c r="E223" s="75"/>
      <c r="F223" s="75"/>
      <c r="G223" s="75"/>
      <c r="H223" s="75"/>
      <c r="I223" s="75"/>
      <c r="K223" s="114"/>
      <c r="N223" s="75"/>
    </row>
    <row r="224" spans="1:14" x14ac:dyDescent="0.25">
      <c r="A224" s="75"/>
      <c r="B224" s="75"/>
      <c r="C224" s="75"/>
      <c r="D224" s="75"/>
      <c r="E224" s="75"/>
      <c r="F224" s="75"/>
      <c r="G224" s="75"/>
      <c r="H224" s="75"/>
      <c r="I224" s="75"/>
      <c r="K224" s="114"/>
      <c r="N224" s="75"/>
    </row>
    <row r="225" spans="1:14" x14ac:dyDescent="0.25">
      <c r="A225" s="75"/>
      <c r="B225" s="75"/>
      <c r="C225" s="75"/>
      <c r="D225" s="75"/>
      <c r="E225" s="75"/>
      <c r="F225" s="75"/>
      <c r="G225" s="75"/>
      <c r="H225" s="75"/>
      <c r="I225" s="75"/>
      <c r="K225" s="114"/>
      <c r="N225" s="75"/>
    </row>
    <row r="226" spans="1:14" x14ac:dyDescent="0.25">
      <c r="A226" s="75"/>
      <c r="B226" s="75"/>
      <c r="C226" s="75"/>
      <c r="D226" s="75"/>
      <c r="E226" s="75"/>
      <c r="F226" s="75"/>
      <c r="G226" s="75"/>
      <c r="H226" s="75"/>
      <c r="I226" s="75"/>
      <c r="K226" s="114"/>
      <c r="N226" s="75"/>
    </row>
    <row r="227" spans="1:14" x14ac:dyDescent="0.25">
      <c r="A227" s="75"/>
      <c r="B227" s="75"/>
      <c r="C227" s="75"/>
      <c r="D227" s="75"/>
      <c r="E227" s="75"/>
      <c r="F227" s="75"/>
      <c r="G227" s="75"/>
      <c r="H227" s="75"/>
      <c r="I227" s="75"/>
      <c r="K227" s="114"/>
      <c r="N227" s="75"/>
    </row>
    <row r="228" spans="1:14" x14ac:dyDescent="0.25">
      <c r="A228" s="75"/>
      <c r="B228" s="75"/>
      <c r="C228" s="75"/>
      <c r="D228" s="75"/>
      <c r="E228" s="75"/>
      <c r="F228" s="75"/>
      <c r="G228" s="75"/>
      <c r="H228" s="75"/>
      <c r="I228" s="75"/>
      <c r="K228" s="114"/>
      <c r="N228" s="75"/>
    </row>
    <row r="229" spans="1:14" x14ac:dyDescent="0.25">
      <c r="A229" s="75"/>
      <c r="B229" s="75"/>
      <c r="C229" s="75"/>
      <c r="D229" s="75"/>
      <c r="E229" s="75"/>
      <c r="F229" s="75"/>
      <c r="G229" s="75"/>
      <c r="H229" s="75"/>
      <c r="I229" s="75"/>
      <c r="K229" s="114"/>
      <c r="N229" s="75"/>
    </row>
    <row r="230" spans="1:14" x14ac:dyDescent="0.25">
      <c r="A230" s="75"/>
      <c r="B230" s="75"/>
      <c r="C230" s="75"/>
      <c r="D230" s="75"/>
      <c r="E230" s="75"/>
      <c r="F230" s="75"/>
      <c r="G230" s="75"/>
      <c r="H230" s="75"/>
      <c r="I230" s="75"/>
      <c r="K230" s="114"/>
      <c r="N230" s="75"/>
    </row>
    <row r="231" spans="1:14" x14ac:dyDescent="0.25">
      <c r="A231" s="75"/>
      <c r="B231" s="75"/>
      <c r="C231" s="75"/>
      <c r="D231" s="75"/>
      <c r="E231" s="75"/>
      <c r="F231" s="75"/>
      <c r="G231" s="75"/>
      <c r="H231" s="75"/>
      <c r="I231" s="75"/>
      <c r="K231" s="114"/>
      <c r="N231" s="75"/>
    </row>
    <row r="232" spans="1:14" x14ac:dyDescent="0.25">
      <c r="A232" s="75"/>
      <c r="B232" s="75"/>
      <c r="C232" s="75"/>
      <c r="D232" s="75"/>
      <c r="E232" s="75"/>
      <c r="F232" s="75"/>
      <c r="G232" s="75"/>
      <c r="H232" s="75"/>
      <c r="I232" s="75"/>
      <c r="K232" s="114"/>
      <c r="N232" s="75"/>
    </row>
    <row r="233" spans="1:14" x14ac:dyDescent="0.25">
      <c r="A233" s="75"/>
      <c r="B233" s="75"/>
      <c r="C233" s="75"/>
      <c r="D233" s="75"/>
      <c r="E233" s="75"/>
      <c r="F233" s="75"/>
      <c r="G233" s="75"/>
      <c r="H233" s="75"/>
      <c r="I233" s="75"/>
      <c r="K233" s="114"/>
      <c r="N233" s="75"/>
    </row>
    <row r="234" spans="1:14" x14ac:dyDescent="0.25">
      <c r="A234" s="75"/>
      <c r="B234" s="75"/>
      <c r="C234" s="75"/>
      <c r="D234" s="75"/>
      <c r="E234" s="75"/>
      <c r="F234" s="75"/>
      <c r="G234" s="75"/>
      <c r="H234" s="75"/>
      <c r="I234" s="75"/>
      <c r="K234" s="114"/>
      <c r="N234" s="75"/>
    </row>
    <row r="235" spans="1:14" x14ac:dyDescent="0.25">
      <c r="A235" s="75"/>
      <c r="B235" s="75"/>
      <c r="C235" s="75"/>
      <c r="D235" s="75"/>
      <c r="E235" s="75"/>
      <c r="F235" s="75"/>
      <c r="G235" s="75"/>
      <c r="H235" s="75"/>
      <c r="I235" s="75"/>
      <c r="K235" s="114"/>
      <c r="N235" s="75"/>
    </row>
    <row r="236" spans="1:14" x14ac:dyDescent="0.25">
      <c r="A236" s="75"/>
      <c r="B236" s="75"/>
      <c r="C236" s="75"/>
      <c r="D236" s="75"/>
      <c r="E236" s="75"/>
      <c r="F236" s="75"/>
      <c r="G236" s="75"/>
      <c r="H236" s="75"/>
      <c r="I236" s="75"/>
      <c r="K236" s="114"/>
      <c r="N236" s="75"/>
    </row>
    <row r="237" spans="1:14" x14ac:dyDescent="0.25">
      <c r="A237" s="75"/>
      <c r="B237" s="75"/>
      <c r="C237" s="75"/>
      <c r="D237" s="75"/>
      <c r="E237" s="75"/>
      <c r="F237" s="75"/>
      <c r="G237" s="75"/>
      <c r="H237" s="75"/>
      <c r="I237" s="75"/>
      <c r="K237" s="114"/>
      <c r="N237" s="75"/>
    </row>
    <row r="238" spans="1:14" x14ac:dyDescent="0.25">
      <c r="A238" s="75"/>
      <c r="B238" s="75"/>
      <c r="C238" s="75"/>
      <c r="D238" s="75"/>
      <c r="E238" s="75"/>
      <c r="F238" s="75"/>
      <c r="G238" s="75"/>
      <c r="H238" s="75"/>
      <c r="I238" s="75"/>
      <c r="K238" s="114"/>
      <c r="N238" s="75"/>
    </row>
    <row r="239" spans="1:14" x14ac:dyDescent="0.25">
      <c r="A239" s="75"/>
      <c r="B239" s="75"/>
      <c r="C239" s="75"/>
      <c r="D239" s="75"/>
      <c r="E239" s="75"/>
      <c r="F239" s="75"/>
      <c r="G239" s="75"/>
      <c r="H239" s="75"/>
      <c r="I239" s="75"/>
      <c r="K239" s="114"/>
      <c r="N239" s="75"/>
    </row>
    <row r="240" spans="1:14" x14ac:dyDescent="0.25">
      <c r="A240" s="75"/>
      <c r="B240" s="75"/>
      <c r="C240" s="75"/>
      <c r="D240" s="75"/>
      <c r="E240" s="75"/>
      <c r="F240" s="75"/>
      <c r="G240" s="75"/>
      <c r="H240" s="75"/>
      <c r="I240" s="75"/>
      <c r="K240" s="114"/>
      <c r="N240" s="75"/>
    </row>
    <row r="241" spans="1:14" x14ac:dyDescent="0.25">
      <c r="A241" s="75"/>
      <c r="B241" s="75"/>
      <c r="C241" s="75"/>
      <c r="D241" s="75"/>
      <c r="E241" s="75"/>
      <c r="F241" s="75"/>
      <c r="G241" s="75"/>
      <c r="H241" s="75"/>
      <c r="I241" s="75"/>
      <c r="K241" s="114"/>
      <c r="N241" s="75"/>
    </row>
    <row r="242" spans="1:14" x14ac:dyDescent="0.25">
      <c r="A242" s="75"/>
      <c r="B242" s="75"/>
      <c r="C242" s="75"/>
      <c r="D242" s="75"/>
      <c r="E242" s="75"/>
      <c r="F242" s="75"/>
      <c r="G242" s="75"/>
      <c r="H242" s="75"/>
      <c r="I242" s="75"/>
      <c r="K242" s="114"/>
      <c r="N242" s="75"/>
    </row>
    <row r="243" spans="1:14" x14ac:dyDescent="0.25">
      <c r="A243" s="75"/>
      <c r="B243" s="75"/>
      <c r="C243" s="75"/>
      <c r="D243" s="75"/>
      <c r="E243" s="75"/>
      <c r="F243" s="75"/>
      <c r="G243" s="75"/>
      <c r="H243" s="75"/>
      <c r="I243" s="75"/>
      <c r="K243" s="114"/>
      <c r="N243" s="75"/>
    </row>
    <row r="244" spans="1:14" x14ac:dyDescent="0.25">
      <c r="A244" s="75"/>
      <c r="B244" s="75"/>
      <c r="C244" s="75"/>
      <c r="D244" s="75"/>
      <c r="E244" s="75"/>
      <c r="F244" s="75"/>
      <c r="G244" s="75"/>
      <c r="H244" s="75"/>
      <c r="I244" s="75"/>
      <c r="K244" s="114"/>
      <c r="N244" s="75"/>
    </row>
    <row r="245" spans="1:14" x14ac:dyDescent="0.25">
      <c r="A245" s="75"/>
      <c r="B245" s="75"/>
      <c r="C245" s="75"/>
      <c r="D245" s="75"/>
      <c r="E245" s="75"/>
      <c r="F245" s="75"/>
      <c r="G245" s="75"/>
      <c r="H245" s="75"/>
      <c r="I245" s="75"/>
      <c r="K245" s="114"/>
      <c r="N245" s="75"/>
    </row>
    <row r="246" spans="1:14" x14ac:dyDescent="0.25">
      <c r="A246" s="75"/>
      <c r="B246" s="75"/>
      <c r="C246" s="75"/>
      <c r="D246" s="75"/>
      <c r="E246" s="75"/>
      <c r="F246" s="75"/>
      <c r="G246" s="75"/>
      <c r="H246" s="75"/>
      <c r="I246" s="75"/>
      <c r="K246" s="114"/>
      <c r="N246" s="75"/>
    </row>
    <row r="247" spans="1:14" x14ac:dyDescent="0.25">
      <c r="A247" s="75"/>
      <c r="B247" s="75"/>
      <c r="C247" s="75"/>
      <c r="D247" s="75"/>
      <c r="E247" s="75"/>
      <c r="F247" s="75"/>
      <c r="G247" s="75"/>
      <c r="H247" s="75"/>
      <c r="I247" s="75"/>
      <c r="K247" s="114"/>
      <c r="N247" s="75"/>
    </row>
    <row r="248" spans="1:14" x14ac:dyDescent="0.25">
      <c r="A248" s="75"/>
      <c r="B248" s="75"/>
      <c r="C248" s="75"/>
      <c r="D248" s="75"/>
      <c r="E248" s="75"/>
      <c r="F248" s="75"/>
      <c r="G248" s="75"/>
      <c r="H248" s="75"/>
      <c r="I248" s="75"/>
      <c r="K248" s="114"/>
      <c r="N248" s="75"/>
    </row>
    <row r="249" spans="1:14" x14ac:dyDescent="0.25">
      <c r="A249" s="75"/>
      <c r="B249" s="75"/>
      <c r="C249" s="75"/>
      <c r="D249" s="75"/>
      <c r="E249" s="75"/>
      <c r="F249" s="75"/>
      <c r="G249" s="75"/>
      <c r="H249" s="75"/>
      <c r="I249" s="75"/>
      <c r="K249" s="114"/>
      <c r="N249" s="75"/>
    </row>
    <row r="250" spans="1:14" x14ac:dyDescent="0.25">
      <c r="A250" s="75"/>
      <c r="B250" s="75"/>
      <c r="C250" s="75"/>
      <c r="D250" s="75"/>
      <c r="E250" s="75"/>
      <c r="F250" s="75"/>
      <c r="G250" s="75"/>
      <c r="H250" s="75"/>
      <c r="I250" s="75"/>
      <c r="K250" s="114"/>
      <c r="N250" s="75"/>
    </row>
    <row r="251" spans="1:14" x14ac:dyDescent="0.25">
      <c r="A251" s="75"/>
      <c r="B251" s="75"/>
      <c r="C251" s="75"/>
      <c r="D251" s="75"/>
      <c r="E251" s="75"/>
      <c r="F251" s="75"/>
      <c r="G251" s="75"/>
      <c r="H251" s="75"/>
      <c r="I251" s="75"/>
      <c r="K251" s="114"/>
      <c r="N251" s="75"/>
    </row>
    <row r="252" spans="1:14" x14ac:dyDescent="0.25">
      <c r="A252" s="75"/>
      <c r="B252" s="75"/>
      <c r="C252" s="75"/>
      <c r="D252" s="75"/>
      <c r="E252" s="75"/>
      <c r="F252" s="75"/>
      <c r="G252" s="75"/>
      <c r="H252" s="75"/>
      <c r="I252" s="75"/>
      <c r="K252" s="114"/>
      <c r="N252" s="75"/>
    </row>
    <row r="253" spans="1:14" x14ac:dyDescent="0.25">
      <c r="A253" s="75"/>
      <c r="B253" s="75"/>
      <c r="C253" s="75"/>
      <c r="D253" s="75"/>
      <c r="E253" s="75"/>
      <c r="F253" s="75"/>
      <c r="G253" s="75"/>
      <c r="H253" s="75"/>
      <c r="I253" s="75"/>
      <c r="K253" s="114"/>
      <c r="N253" s="75"/>
    </row>
    <row r="254" spans="1:14" x14ac:dyDescent="0.25">
      <c r="A254" s="75"/>
      <c r="B254" s="75"/>
      <c r="C254" s="75"/>
      <c r="D254" s="75"/>
      <c r="E254" s="75"/>
      <c r="F254" s="75"/>
      <c r="G254" s="75"/>
      <c r="H254" s="75"/>
      <c r="I254" s="75"/>
      <c r="K254" s="114"/>
      <c r="N254" s="75"/>
    </row>
    <row r="255" spans="1:14" x14ac:dyDescent="0.25">
      <c r="A255" s="75"/>
      <c r="B255" s="75"/>
      <c r="C255" s="75"/>
      <c r="D255" s="75"/>
      <c r="E255" s="75"/>
      <c r="F255" s="75"/>
      <c r="G255" s="75"/>
      <c r="H255" s="75"/>
      <c r="I255" s="75"/>
      <c r="K255" s="114"/>
      <c r="N255" s="75"/>
    </row>
    <row r="256" spans="1:14" x14ac:dyDescent="0.25">
      <c r="A256" s="75"/>
      <c r="B256" s="75"/>
      <c r="C256" s="75"/>
      <c r="D256" s="75"/>
      <c r="E256" s="75"/>
      <c r="F256" s="75"/>
      <c r="G256" s="75"/>
      <c r="H256" s="75"/>
      <c r="I256" s="75"/>
      <c r="K256" s="114"/>
      <c r="N256" s="75"/>
    </row>
    <row r="257" spans="1:14" x14ac:dyDescent="0.25">
      <c r="A257" s="75"/>
      <c r="B257" s="75"/>
      <c r="C257" s="75"/>
      <c r="D257" s="75"/>
      <c r="E257" s="75"/>
      <c r="F257" s="75"/>
      <c r="G257" s="75"/>
      <c r="H257" s="75"/>
      <c r="I257" s="75"/>
      <c r="K257" s="114"/>
      <c r="N257" s="75"/>
    </row>
    <row r="258" spans="1:14" x14ac:dyDescent="0.25">
      <c r="A258" s="75"/>
      <c r="B258" s="75"/>
      <c r="C258" s="75"/>
      <c r="D258" s="75"/>
      <c r="E258" s="75"/>
      <c r="F258" s="75"/>
      <c r="G258" s="75"/>
      <c r="H258" s="75"/>
      <c r="I258" s="75"/>
      <c r="K258" s="114"/>
      <c r="N258" s="75"/>
    </row>
    <row r="259" spans="1:14" x14ac:dyDescent="0.25">
      <c r="A259" s="75"/>
      <c r="B259" s="75"/>
      <c r="C259" s="75"/>
      <c r="D259" s="75"/>
      <c r="E259" s="75"/>
      <c r="F259" s="75"/>
      <c r="G259" s="75"/>
      <c r="H259" s="75"/>
      <c r="I259" s="75"/>
      <c r="K259" s="114"/>
      <c r="N259" s="75"/>
    </row>
    <row r="260" spans="1:14" x14ac:dyDescent="0.25">
      <c r="A260" s="75"/>
      <c r="B260" s="75"/>
      <c r="C260" s="75"/>
      <c r="D260" s="75"/>
      <c r="E260" s="75"/>
      <c r="F260" s="75"/>
      <c r="G260" s="75"/>
      <c r="H260" s="75"/>
      <c r="I260" s="75"/>
      <c r="K260" s="114"/>
      <c r="N260" s="75"/>
    </row>
    <row r="261" spans="1:14" x14ac:dyDescent="0.25">
      <c r="A261" s="75"/>
      <c r="B261" s="75"/>
      <c r="C261" s="75"/>
      <c r="D261" s="75"/>
      <c r="E261" s="75"/>
      <c r="F261" s="75"/>
      <c r="G261" s="75"/>
      <c r="H261" s="75"/>
      <c r="I261" s="75"/>
      <c r="K261" s="114"/>
      <c r="N261" s="75"/>
    </row>
    <row r="262" spans="1:14" x14ac:dyDescent="0.25">
      <c r="A262" s="75"/>
      <c r="B262" s="75"/>
      <c r="C262" s="75"/>
      <c r="D262" s="75"/>
      <c r="E262" s="75"/>
      <c r="F262" s="75"/>
      <c r="G262" s="75"/>
      <c r="H262" s="75"/>
      <c r="I262" s="75"/>
      <c r="K262" s="114"/>
      <c r="N262" s="75"/>
    </row>
    <row r="263" spans="1:14" x14ac:dyDescent="0.25">
      <c r="A263" s="75"/>
      <c r="B263" s="75"/>
      <c r="C263" s="75"/>
      <c r="D263" s="75"/>
      <c r="E263" s="75"/>
      <c r="F263" s="75"/>
      <c r="G263" s="75"/>
      <c r="H263" s="75"/>
      <c r="I263" s="75"/>
      <c r="K263" s="114"/>
      <c r="N263" s="75"/>
    </row>
    <row r="264" spans="1:14" x14ac:dyDescent="0.25">
      <c r="A264" s="75"/>
      <c r="B264" s="75"/>
      <c r="C264" s="75"/>
      <c r="D264" s="75"/>
      <c r="E264" s="75"/>
      <c r="F264" s="75"/>
      <c r="G264" s="75"/>
      <c r="H264" s="75"/>
      <c r="I264" s="75"/>
      <c r="K264" s="114"/>
      <c r="N264" s="75"/>
    </row>
    <row r="265" spans="1:14" x14ac:dyDescent="0.25">
      <c r="A265" s="75"/>
      <c r="B265" s="75"/>
      <c r="C265" s="75"/>
      <c r="D265" s="75"/>
      <c r="E265" s="75"/>
      <c r="F265" s="75"/>
      <c r="G265" s="75"/>
      <c r="H265" s="75"/>
      <c r="I265" s="75"/>
      <c r="K265" s="114"/>
      <c r="N265" s="75"/>
    </row>
    <row r="266" spans="1:14" x14ac:dyDescent="0.25">
      <c r="A266" s="75"/>
      <c r="B266" s="75"/>
      <c r="C266" s="75"/>
      <c r="D266" s="75"/>
      <c r="E266" s="75"/>
      <c r="F266" s="75"/>
      <c r="G266" s="75"/>
      <c r="H266" s="75"/>
      <c r="I266" s="75"/>
      <c r="K266" s="114"/>
      <c r="N266" s="75"/>
    </row>
    <row r="267" spans="1:14" x14ac:dyDescent="0.25">
      <c r="A267" s="75"/>
      <c r="B267" s="75"/>
      <c r="C267" s="75"/>
      <c r="D267" s="75"/>
      <c r="E267" s="75"/>
      <c r="F267" s="75"/>
      <c r="G267" s="75"/>
      <c r="H267" s="75"/>
      <c r="I267" s="75"/>
      <c r="K267" s="114"/>
      <c r="N267" s="75"/>
    </row>
    <row r="268" spans="1:14" x14ac:dyDescent="0.25">
      <c r="A268" s="75"/>
      <c r="B268" s="75"/>
      <c r="C268" s="75"/>
      <c r="D268" s="75"/>
      <c r="E268" s="75"/>
      <c r="F268" s="75"/>
      <c r="G268" s="75"/>
      <c r="H268" s="75"/>
      <c r="I268" s="75"/>
      <c r="K268" s="114"/>
      <c r="N268" s="75"/>
    </row>
    <row r="269" spans="1:14" x14ac:dyDescent="0.25">
      <c r="A269" s="75"/>
      <c r="B269" s="75"/>
      <c r="C269" s="75"/>
      <c r="D269" s="75"/>
      <c r="E269" s="75"/>
      <c r="F269" s="75"/>
      <c r="G269" s="75"/>
      <c r="H269" s="75"/>
      <c r="I269" s="75"/>
      <c r="K269" s="114"/>
      <c r="N269" s="75"/>
    </row>
    <row r="270" spans="1:14" x14ac:dyDescent="0.25">
      <c r="A270" s="75"/>
      <c r="B270" s="75"/>
      <c r="C270" s="75"/>
      <c r="D270" s="75"/>
      <c r="E270" s="75"/>
      <c r="F270" s="75"/>
      <c r="G270" s="75"/>
      <c r="H270" s="75"/>
      <c r="I270" s="75"/>
      <c r="K270" s="114"/>
      <c r="N270" s="75"/>
    </row>
    <row r="271" spans="1:14" x14ac:dyDescent="0.25">
      <c r="A271" s="75"/>
      <c r="B271" s="75"/>
      <c r="C271" s="75"/>
      <c r="D271" s="75"/>
      <c r="E271" s="75"/>
      <c r="F271" s="75"/>
      <c r="G271" s="75"/>
      <c r="H271" s="75"/>
      <c r="I271" s="75"/>
      <c r="K271" s="114"/>
      <c r="N271" s="75"/>
    </row>
    <row r="272" spans="1:14" x14ac:dyDescent="0.25">
      <c r="A272" s="75"/>
      <c r="B272" s="75"/>
      <c r="C272" s="75"/>
      <c r="D272" s="75"/>
      <c r="E272" s="75"/>
      <c r="F272" s="75"/>
      <c r="G272" s="75"/>
      <c r="H272" s="75"/>
      <c r="I272" s="75"/>
      <c r="K272" s="114"/>
      <c r="N272" s="75"/>
    </row>
    <row r="273" spans="1:14" x14ac:dyDescent="0.25">
      <c r="A273" s="75"/>
      <c r="B273" s="75"/>
      <c r="C273" s="75"/>
      <c r="D273" s="75"/>
      <c r="E273" s="75"/>
      <c r="F273" s="75"/>
      <c r="G273" s="75"/>
      <c r="H273" s="75"/>
      <c r="I273" s="75"/>
      <c r="K273" s="114"/>
      <c r="N273" s="75"/>
    </row>
    <row r="274" spans="1:14" x14ac:dyDescent="0.25">
      <c r="A274" s="75"/>
      <c r="B274" s="75"/>
      <c r="C274" s="75"/>
      <c r="D274" s="75"/>
      <c r="E274" s="75"/>
      <c r="F274" s="75"/>
      <c r="G274" s="75"/>
      <c r="H274" s="75"/>
      <c r="I274" s="75"/>
      <c r="K274" s="114"/>
      <c r="N274" s="75"/>
    </row>
    <row r="275" spans="1:14" x14ac:dyDescent="0.25">
      <c r="A275" s="75"/>
      <c r="B275" s="75"/>
      <c r="C275" s="75"/>
      <c r="D275" s="75"/>
      <c r="E275" s="75"/>
      <c r="F275" s="75"/>
      <c r="G275" s="75"/>
      <c r="H275" s="75"/>
      <c r="I275" s="75"/>
      <c r="K275" s="114"/>
      <c r="N275" s="75"/>
    </row>
    <row r="276" spans="1:14" x14ac:dyDescent="0.25">
      <c r="A276" s="75"/>
      <c r="B276" s="75"/>
      <c r="C276" s="75"/>
      <c r="D276" s="75"/>
      <c r="E276" s="75"/>
      <c r="F276" s="75"/>
      <c r="G276" s="75"/>
      <c r="H276" s="75"/>
      <c r="I276" s="75"/>
      <c r="K276" s="114"/>
      <c r="N276" s="75"/>
    </row>
    <row r="277" spans="1:14" x14ac:dyDescent="0.25">
      <c r="A277" s="75"/>
      <c r="B277" s="75"/>
      <c r="C277" s="75"/>
      <c r="D277" s="75"/>
      <c r="E277" s="75"/>
      <c r="F277" s="75"/>
      <c r="G277" s="75"/>
      <c r="H277" s="75"/>
      <c r="I277" s="75"/>
      <c r="K277" s="114"/>
      <c r="N277" s="75"/>
    </row>
    <row r="278" spans="1:14" x14ac:dyDescent="0.25">
      <c r="A278" s="75"/>
      <c r="B278" s="75"/>
      <c r="C278" s="75"/>
      <c r="D278" s="75"/>
      <c r="E278" s="75"/>
      <c r="F278" s="75"/>
      <c r="G278" s="75"/>
      <c r="H278" s="75"/>
      <c r="I278" s="75"/>
      <c r="K278" s="114"/>
      <c r="N278" s="75"/>
    </row>
    <row r="279" spans="1:14" x14ac:dyDescent="0.25">
      <c r="A279" s="75"/>
      <c r="B279" s="75"/>
      <c r="C279" s="75"/>
      <c r="D279" s="75"/>
      <c r="E279" s="75"/>
      <c r="F279" s="75"/>
      <c r="G279" s="75"/>
      <c r="H279" s="75"/>
      <c r="I279" s="75"/>
      <c r="K279" s="114"/>
      <c r="N279" s="75"/>
    </row>
    <row r="280" spans="1:14" x14ac:dyDescent="0.25">
      <c r="A280" s="75"/>
      <c r="B280" s="75"/>
      <c r="C280" s="75"/>
      <c r="D280" s="75"/>
      <c r="E280" s="75"/>
      <c r="F280" s="75"/>
      <c r="G280" s="75"/>
      <c r="H280" s="75"/>
      <c r="I280" s="75"/>
      <c r="K280" s="114"/>
      <c r="N280" s="75"/>
    </row>
    <row r="281" spans="1:14" x14ac:dyDescent="0.25">
      <c r="A281" s="75"/>
      <c r="B281" s="75"/>
      <c r="C281" s="75"/>
      <c r="D281" s="75"/>
      <c r="E281" s="75"/>
      <c r="F281" s="75"/>
      <c r="G281" s="75"/>
      <c r="H281" s="75"/>
      <c r="I281" s="75"/>
      <c r="K281" s="114"/>
      <c r="N281" s="75"/>
    </row>
    <row r="282" spans="1:14" x14ac:dyDescent="0.25">
      <c r="A282" s="75"/>
      <c r="B282" s="75"/>
      <c r="C282" s="75"/>
      <c r="D282" s="75"/>
      <c r="E282" s="75"/>
      <c r="F282" s="75"/>
      <c r="G282" s="75"/>
      <c r="H282" s="75"/>
      <c r="I282" s="75"/>
      <c r="K282" s="114"/>
      <c r="N282" s="75"/>
    </row>
    <row r="283" spans="1:14" x14ac:dyDescent="0.25">
      <c r="A283" s="75"/>
      <c r="B283" s="75"/>
      <c r="C283" s="75"/>
      <c r="D283" s="75"/>
      <c r="E283" s="75"/>
      <c r="F283" s="75"/>
      <c r="G283" s="75"/>
      <c r="H283" s="75"/>
      <c r="I283" s="75"/>
      <c r="K283" s="114"/>
      <c r="N283" s="75"/>
    </row>
    <row r="284" spans="1:14" x14ac:dyDescent="0.25">
      <c r="A284" s="75"/>
      <c r="B284" s="75"/>
      <c r="C284" s="75"/>
      <c r="D284" s="75"/>
      <c r="E284" s="75"/>
      <c r="F284" s="75"/>
      <c r="G284" s="75"/>
      <c r="H284" s="75"/>
      <c r="I284" s="75"/>
      <c r="K284" s="114"/>
      <c r="N284" s="75"/>
    </row>
    <row r="285" spans="1:14" x14ac:dyDescent="0.25">
      <c r="A285" s="75"/>
      <c r="B285" s="75"/>
      <c r="C285" s="75"/>
      <c r="D285" s="75"/>
      <c r="E285" s="75"/>
      <c r="F285" s="75"/>
      <c r="G285" s="75"/>
      <c r="H285" s="75"/>
      <c r="I285" s="75"/>
      <c r="K285" s="114"/>
      <c r="N285" s="75"/>
    </row>
    <row r="286" spans="1:14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K286" s="114"/>
      <c r="N286" s="75"/>
    </row>
    <row r="287" spans="1:14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K287" s="114"/>
      <c r="N287" s="75"/>
    </row>
    <row r="288" spans="1:14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K288" s="114"/>
      <c r="N288" s="75"/>
    </row>
    <row r="289" spans="1:14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K289" s="114"/>
      <c r="N289" s="75"/>
    </row>
    <row r="290" spans="1:14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K290" s="114"/>
      <c r="N290" s="75"/>
    </row>
    <row r="291" spans="1:14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K291" s="114"/>
      <c r="N291" s="75"/>
    </row>
    <row r="292" spans="1:14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K292" s="114"/>
      <c r="N292" s="75"/>
    </row>
    <row r="293" spans="1:14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K293" s="114"/>
      <c r="N293" s="75"/>
    </row>
    <row r="294" spans="1:14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K294" s="114"/>
      <c r="N294" s="75"/>
    </row>
    <row r="295" spans="1:14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K295" s="114"/>
      <c r="N295" s="75"/>
    </row>
    <row r="296" spans="1:14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K296" s="114"/>
      <c r="N296" s="75"/>
    </row>
    <row r="297" spans="1:14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K297" s="114"/>
      <c r="N297" s="75"/>
    </row>
    <row r="298" spans="1:14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K298" s="114"/>
      <c r="N298" s="75"/>
    </row>
    <row r="299" spans="1:14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K299" s="114"/>
      <c r="N299" s="75"/>
    </row>
    <row r="300" spans="1:14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K300" s="114"/>
      <c r="N300" s="75"/>
    </row>
    <row r="301" spans="1:14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K301" s="114"/>
      <c r="N301" s="75"/>
    </row>
    <row r="302" spans="1:14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K302" s="114"/>
      <c r="N302" s="75"/>
    </row>
    <row r="303" spans="1:14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K303" s="114"/>
      <c r="N303" s="75"/>
    </row>
    <row r="304" spans="1:14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K304" s="114"/>
      <c r="N304" s="75"/>
    </row>
    <row r="305" spans="1:14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K305" s="114"/>
      <c r="N305" s="75"/>
    </row>
    <row r="306" spans="1:14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K306" s="114"/>
      <c r="N306" s="75"/>
    </row>
    <row r="307" spans="1:14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K307" s="114"/>
      <c r="N307" s="75"/>
    </row>
    <row r="308" spans="1:14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K308" s="114"/>
      <c r="N308" s="75"/>
    </row>
    <row r="309" spans="1:14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K309" s="114"/>
      <c r="N309" s="75"/>
    </row>
    <row r="310" spans="1:14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K310" s="114"/>
      <c r="N310" s="75"/>
    </row>
    <row r="311" spans="1:14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K311" s="114"/>
      <c r="N311" s="75"/>
    </row>
    <row r="312" spans="1:14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K312" s="114"/>
      <c r="N312" s="75"/>
    </row>
    <row r="313" spans="1:14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K313" s="114"/>
      <c r="N313" s="75"/>
    </row>
    <row r="314" spans="1:14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K314" s="114"/>
      <c r="N314" s="75"/>
    </row>
    <row r="315" spans="1:14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K315" s="114"/>
      <c r="N315" s="75"/>
    </row>
    <row r="316" spans="1:14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K316" s="114"/>
      <c r="N316" s="75"/>
    </row>
    <row r="317" spans="1:14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K317" s="114"/>
      <c r="N317" s="75"/>
    </row>
    <row r="318" spans="1:14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K318" s="114"/>
      <c r="N318" s="75"/>
    </row>
    <row r="319" spans="1:14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K319" s="114"/>
      <c r="N319" s="75"/>
    </row>
    <row r="320" spans="1:14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K320" s="114"/>
      <c r="N320" s="75"/>
    </row>
    <row r="321" spans="1:14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K321" s="114"/>
      <c r="N321" s="75"/>
    </row>
    <row r="322" spans="1:14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K322" s="114"/>
      <c r="N322" s="75"/>
    </row>
    <row r="323" spans="1:14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K323" s="114"/>
      <c r="N323" s="75"/>
    </row>
    <row r="324" spans="1:14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K324" s="114"/>
      <c r="N324" s="75"/>
    </row>
    <row r="325" spans="1:14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K325" s="114"/>
      <c r="N325" s="75"/>
    </row>
    <row r="326" spans="1:14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K326" s="114"/>
      <c r="N326" s="75"/>
    </row>
    <row r="327" spans="1:14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K327" s="114"/>
      <c r="N327" s="75"/>
    </row>
    <row r="328" spans="1:14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K328" s="114"/>
      <c r="N328" s="75"/>
    </row>
    <row r="329" spans="1:14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K329" s="114"/>
      <c r="N329" s="75"/>
    </row>
    <row r="330" spans="1:14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K330" s="114"/>
      <c r="N330" s="75"/>
    </row>
    <row r="331" spans="1:14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K331" s="114"/>
      <c r="N331" s="75"/>
    </row>
    <row r="332" spans="1:14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K332" s="114"/>
      <c r="N332" s="75"/>
    </row>
    <row r="333" spans="1:14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K333" s="114"/>
      <c r="N333" s="75"/>
    </row>
    <row r="334" spans="1:14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K334" s="114"/>
      <c r="N334" s="75"/>
    </row>
    <row r="335" spans="1:14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K335" s="114"/>
      <c r="N335" s="75"/>
    </row>
    <row r="336" spans="1:14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K336" s="114"/>
      <c r="N336" s="75"/>
    </row>
    <row r="337" spans="1:14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K337" s="114"/>
      <c r="N337" s="75"/>
    </row>
    <row r="338" spans="1:14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K338" s="114"/>
      <c r="N338" s="75"/>
    </row>
    <row r="339" spans="1:14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K339" s="114"/>
      <c r="N339" s="75"/>
    </row>
    <row r="340" spans="1:14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K340" s="114"/>
      <c r="N340" s="75"/>
    </row>
    <row r="341" spans="1:14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K341" s="114"/>
      <c r="N341" s="75"/>
    </row>
    <row r="342" spans="1:14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K342" s="114"/>
      <c r="N342" s="75"/>
    </row>
    <row r="343" spans="1:14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K343" s="114"/>
      <c r="N343" s="75"/>
    </row>
    <row r="344" spans="1:14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K344" s="114"/>
      <c r="N344" s="75"/>
    </row>
    <row r="345" spans="1:14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K345" s="114"/>
      <c r="N345" s="75"/>
    </row>
    <row r="346" spans="1:14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K346" s="114"/>
      <c r="N346" s="75"/>
    </row>
    <row r="347" spans="1:14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K347" s="114"/>
      <c r="N347" s="75"/>
    </row>
    <row r="348" spans="1:14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K348" s="114"/>
      <c r="N348" s="75"/>
    </row>
    <row r="349" spans="1:14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K349" s="114"/>
      <c r="N349" s="75"/>
    </row>
    <row r="350" spans="1:14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K350" s="114"/>
      <c r="N350" s="75"/>
    </row>
    <row r="351" spans="1:14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K351" s="114"/>
      <c r="N351" s="75"/>
    </row>
    <row r="352" spans="1:14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K352" s="114"/>
      <c r="N352" s="75"/>
    </row>
    <row r="353" spans="1:14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K353" s="114"/>
      <c r="N353" s="75"/>
    </row>
    <row r="354" spans="1:14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K354" s="114"/>
      <c r="N354" s="75"/>
    </row>
    <row r="355" spans="1:14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K355" s="114"/>
      <c r="N355" s="75"/>
    </row>
    <row r="356" spans="1:14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K356" s="114"/>
      <c r="N356" s="75"/>
    </row>
    <row r="357" spans="1:14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K357" s="114"/>
      <c r="N357" s="75"/>
    </row>
    <row r="358" spans="1:14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K358" s="114"/>
      <c r="N358" s="75"/>
    </row>
    <row r="359" spans="1:14" x14ac:dyDescent="0.25">
      <c r="A359" s="75"/>
      <c r="B359" s="75"/>
      <c r="C359" s="75"/>
      <c r="D359" s="75"/>
      <c r="E359" s="75"/>
      <c r="F359" s="75"/>
      <c r="G359" s="75"/>
      <c r="H359" s="75"/>
      <c r="I359" s="75"/>
      <c r="K359" s="114"/>
      <c r="N359" s="75"/>
    </row>
    <row r="360" spans="1:14" x14ac:dyDescent="0.25">
      <c r="A360" s="75"/>
      <c r="B360" s="75"/>
      <c r="C360" s="75"/>
      <c r="D360" s="75"/>
      <c r="E360" s="75"/>
      <c r="F360" s="75"/>
      <c r="G360" s="75"/>
      <c r="H360" s="75"/>
      <c r="I360" s="75"/>
      <c r="K360" s="114"/>
      <c r="N360" s="75"/>
    </row>
    <row r="361" spans="1:14" x14ac:dyDescent="0.25">
      <c r="A361" s="75"/>
      <c r="B361" s="75"/>
      <c r="C361" s="75"/>
      <c r="D361" s="75"/>
      <c r="E361" s="75"/>
      <c r="F361" s="75"/>
      <c r="G361" s="75"/>
      <c r="H361" s="75"/>
      <c r="I361" s="75"/>
      <c r="K361" s="114"/>
      <c r="N361" s="75"/>
    </row>
    <row r="362" spans="1:14" x14ac:dyDescent="0.25">
      <c r="A362" s="75"/>
      <c r="B362" s="75"/>
      <c r="C362" s="75"/>
      <c r="D362" s="75"/>
      <c r="E362" s="75"/>
      <c r="F362" s="75"/>
      <c r="G362" s="75"/>
      <c r="H362" s="75"/>
      <c r="I362" s="75"/>
      <c r="K362" s="114"/>
      <c r="N362" s="75"/>
    </row>
    <row r="363" spans="1:14" x14ac:dyDescent="0.25">
      <c r="A363" s="75"/>
      <c r="B363" s="75"/>
      <c r="C363" s="75"/>
      <c r="D363" s="75"/>
      <c r="E363" s="75"/>
      <c r="F363" s="75"/>
      <c r="G363" s="75"/>
      <c r="H363" s="75"/>
      <c r="I363" s="75"/>
      <c r="K363" s="114"/>
      <c r="N363" s="75"/>
    </row>
    <row r="364" spans="1:14" x14ac:dyDescent="0.25">
      <c r="A364" s="75"/>
      <c r="B364" s="75"/>
      <c r="C364" s="75"/>
      <c r="D364" s="75"/>
      <c r="E364" s="75"/>
      <c r="F364" s="75"/>
      <c r="G364" s="75"/>
      <c r="H364" s="75"/>
      <c r="I364" s="75"/>
      <c r="K364" s="114"/>
      <c r="N364" s="75"/>
    </row>
    <row r="365" spans="1:14" x14ac:dyDescent="0.25">
      <c r="A365" s="75"/>
      <c r="B365" s="75"/>
      <c r="C365" s="75"/>
      <c r="D365" s="75"/>
      <c r="E365" s="75"/>
      <c r="F365" s="75"/>
      <c r="G365" s="75"/>
      <c r="H365" s="75"/>
      <c r="I365" s="75"/>
      <c r="K365" s="114"/>
      <c r="N365" s="75"/>
    </row>
    <row r="366" spans="1:14" x14ac:dyDescent="0.25">
      <c r="A366" s="75"/>
      <c r="B366" s="75"/>
      <c r="C366" s="75"/>
      <c r="D366" s="75"/>
      <c r="E366" s="75"/>
      <c r="F366" s="75"/>
      <c r="G366" s="75"/>
      <c r="H366" s="75"/>
      <c r="I366" s="75"/>
      <c r="K366" s="114"/>
      <c r="N366" s="75"/>
    </row>
    <row r="367" spans="1:14" x14ac:dyDescent="0.25">
      <c r="A367" s="75"/>
      <c r="B367" s="75"/>
      <c r="C367" s="75"/>
      <c r="D367" s="75"/>
      <c r="E367" s="75"/>
      <c r="F367" s="75"/>
      <c r="G367" s="75"/>
      <c r="H367" s="75"/>
      <c r="I367" s="75"/>
      <c r="K367" s="114"/>
      <c r="N367" s="75"/>
    </row>
    <row r="368" spans="1:14" x14ac:dyDescent="0.25">
      <c r="A368" s="75"/>
      <c r="B368" s="75"/>
      <c r="C368" s="75"/>
      <c r="D368" s="75"/>
      <c r="E368" s="75"/>
      <c r="F368" s="75"/>
      <c r="G368" s="75"/>
      <c r="H368" s="75"/>
      <c r="I368" s="75"/>
      <c r="K368" s="114"/>
      <c r="N368" s="75"/>
    </row>
    <row r="369" spans="1:14" x14ac:dyDescent="0.25">
      <c r="A369" s="75"/>
      <c r="B369" s="75"/>
      <c r="C369" s="75"/>
      <c r="D369" s="75"/>
      <c r="E369" s="75"/>
      <c r="F369" s="75"/>
      <c r="G369" s="75"/>
      <c r="H369" s="75"/>
      <c r="I369" s="75"/>
      <c r="K369" s="114"/>
      <c r="N369" s="75"/>
    </row>
    <row r="370" spans="1:14" x14ac:dyDescent="0.25">
      <c r="A370" s="75"/>
      <c r="B370" s="75"/>
      <c r="C370" s="75"/>
      <c r="D370" s="75"/>
      <c r="E370" s="75"/>
      <c r="F370" s="75"/>
      <c r="G370" s="75"/>
      <c r="H370" s="75"/>
      <c r="I370" s="75"/>
      <c r="K370" s="114"/>
      <c r="N370" s="75"/>
    </row>
    <row r="371" spans="1:14" x14ac:dyDescent="0.25">
      <c r="A371" s="75"/>
      <c r="B371" s="75"/>
      <c r="C371" s="75"/>
      <c r="D371" s="75"/>
      <c r="E371" s="75"/>
      <c r="F371" s="75"/>
      <c r="G371" s="75"/>
      <c r="H371" s="75"/>
      <c r="I371" s="75"/>
      <c r="K371" s="114"/>
      <c r="N371" s="75"/>
    </row>
    <row r="372" spans="1:14" x14ac:dyDescent="0.25">
      <c r="A372" s="75"/>
      <c r="B372" s="75"/>
      <c r="C372" s="75"/>
      <c r="D372" s="75"/>
      <c r="E372" s="75"/>
      <c r="F372" s="75"/>
      <c r="G372" s="75"/>
      <c r="H372" s="75"/>
      <c r="I372" s="75"/>
      <c r="K372" s="114"/>
      <c r="N372" s="75"/>
    </row>
    <row r="373" spans="1:14" x14ac:dyDescent="0.25">
      <c r="A373" s="75"/>
      <c r="B373" s="75"/>
      <c r="C373" s="75"/>
      <c r="D373" s="75"/>
      <c r="E373" s="75"/>
      <c r="F373" s="75"/>
      <c r="G373" s="75"/>
      <c r="H373" s="75"/>
      <c r="I373" s="75"/>
      <c r="K373" s="114"/>
      <c r="N373" s="75"/>
    </row>
    <row r="374" spans="1:14" x14ac:dyDescent="0.25">
      <c r="A374" s="75"/>
      <c r="B374" s="75"/>
      <c r="C374" s="75"/>
      <c r="D374" s="75"/>
      <c r="E374" s="75"/>
      <c r="F374" s="75"/>
      <c r="G374" s="75"/>
      <c r="H374" s="75"/>
      <c r="I374" s="75"/>
      <c r="K374" s="114"/>
      <c r="N374" s="75"/>
    </row>
    <row r="375" spans="1:14" x14ac:dyDescent="0.25">
      <c r="A375" s="75"/>
      <c r="B375" s="75"/>
      <c r="C375" s="75"/>
      <c r="D375" s="75"/>
      <c r="E375" s="75"/>
      <c r="F375" s="75"/>
      <c r="G375" s="75"/>
      <c r="H375" s="75"/>
      <c r="I375" s="75"/>
      <c r="K375" s="114"/>
      <c r="N375" s="75"/>
    </row>
    <row r="376" spans="1:14" x14ac:dyDescent="0.25">
      <c r="A376" s="75"/>
      <c r="B376" s="75"/>
      <c r="C376" s="75"/>
      <c r="D376" s="75"/>
      <c r="E376" s="75"/>
      <c r="F376" s="75"/>
      <c r="G376" s="75"/>
      <c r="H376" s="75"/>
      <c r="I376" s="75"/>
      <c r="K376" s="114"/>
      <c r="N376" s="75"/>
    </row>
    <row r="377" spans="1:14" x14ac:dyDescent="0.25">
      <c r="A377" s="75"/>
      <c r="B377" s="75"/>
      <c r="C377" s="75"/>
      <c r="D377" s="75"/>
      <c r="E377" s="75"/>
      <c r="F377" s="75"/>
      <c r="G377" s="75"/>
      <c r="H377" s="75"/>
      <c r="I377" s="75"/>
      <c r="K377" s="114"/>
      <c r="N377" s="75"/>
    </row>
    <row r="378" spans="1:14" x14ac:dyDescent="0.25">
      <c r="A378" s="75"/>
      <c r="B378" s="75"/>
      <c r="C378" s="75"/>
      <c r="D378" s="75"/>
      <c r="E378" s="75"/>
      <c r="F378" s="75"/>
      <c r="G378" s="75"/>
      <c r="H378" s="75"/>
      <c r="I378" s="75"/>
      <c r="K378" s="114"/>
      <c r="N378" s="75"/>
    </row>
    <row r="379" spans="1:14" x14ac:dyDescent="0.25">
      <c r="A379" s="75"/>
      <c r="B379" s="75"/>
      <c r="C379" s="75"/>
      <c r="D379" s="75"/>
      <c r="E379" s="75"/>
      <c r="F379" s="75"/>
      <c r="G379" s="75"/>
      <c r="H379" s="75"/>
      <c r="I379" s="75"/>
      <c r="K379" s="114"/>
      <c r="N379" s="75"/>
    </row>
    <row r="380" spans="1:14" x14ac:dyDescent="0.25">
      <c r="A380" s="75"/>
      <c r="B380" s="75"/>
      <c r="C380" s="75"/>
      <c r="D380" s="75"/>
      <c r="E380" s="75"/>
      <c r="F380" s="75"/>
      <c r="G380" s="75"/>
      <c r="H380" s="75"/>
      <c r="I380" s="75"/>
      <c r="K380" s="114"/>
      <c r="N380" s="75"/>
    </row>
    <row r="381" spans="1:14" x14ac:dyDescent="0.25">
      <c r="A381" s="75"/>
      <c r="B381" s="75"/>
      <c r="C381" s="75"/>
      <c r="D381" s="75"/>
      <c r="E381" s="75"/>
      <c r="F381" s="75"/>
      <c r="G381" s="75"/>
      <c r="H381" s="75"/>
      <c r="I381" s="75"/>
      <c r="K381" s="114"/>
      <c r="N381" s="75"/>
    </row>
    <row r="382" spans="1:14" x14ac:dyDescent="0.25">
      <c r="A382" s="75"/>
      <c r="B382" s="75"/>
      <c r="C382" s="75"/>
      <c r="D382" s="75"/>
      <c r="E382" s="75"/>
      <c r="F382" s="75"/>
      <c r="G382" s="75"/>
      <c r="H382" s="75"/>
      <c r="I382" s="75"/>
      <c r="K382" s="114"/>
      <c r="N382" s="75"/>
    </row>
    <row r="383" spans="1:14" x14ac:dyDescent="0.25">
      <c r="A383" s="75"/>
      <c r="B383" s="75"/>
      <c r="C383" s="75"/>
      <c r="D383" s="75"/>
      <c r="E383" s="75"/>
      <c r="F383" s="75"/>
      <c r="G383" s="75"/>
      <c r="H383" s="75"/>
      <c r="I383" s="75"/>
      <c r="K383" s="114"/>
      <c r="N383" s="75"/>
    </row>
    <row r="384" spans="1:14" x14ac:dyDescent="0.25">
      <c r="A384" s="75"/>
      <c r="B384" s="75"/>
      <c r="C384" s="75"/>
      <c r="D384" s="75"/>
      <c r="E384" s="75"/>
      <c r="F384" s="75"/>
      <c r="G384" s="75"/>
      <c r="H384" s="75"/>
      <c r="I384" s="75"/>
      <c r="K384" s="114"/>
      <c r="N384" s="75"/>
    </row>
    <row r="385" spans="1:14" x14ac:dyDescent="0.25">
      <c r="A385" s="75"/>
      <c r="B385" s="75"/>
      <c r="C385" s="75"/>
      <c r="D385" s="75"/>
      <c r="E385" s="75"/>
      <c r="F385" s="75"/>
      <c r="G385" s="75"/>
      <c r="H385" s="75"/>
      <c r="I385" s="75"/>
      <c r="K385" s="114"/>
      <c r="N385" s="75"/>
    </row>
    <row r="386" spans="1:14" x14ac:dyDescent="0.25">
      <c r="A386" s="75"/>
      <c r="B386" s="75"/>
      <c r="C386" s="75"/>
      <c r="D386" s="75"/>
      <c r="E386" s="75"/>
      <c r="F386" s="75"/>
      <c r="G386" s="75"/>
      <c r="H386" s="75"/>
      <c r="I386" s="75"/>
      <c r="K386" s="114"/>
      <c r="N386" s="75"/>
    </row>
    <row r="387" spans="1:14" x14ac:dyDescent="0.25">
      <c r="A387" s="75"/>
      <c r="B387" s="75"/>
      <c r="C387" s="75"/>
      <c r="D387" s="75"/>
      <c r="E387" s="75"/>
      <c r="F387" s="75"/>
      <c r="G387" s="75"/>
      <c r="H387" s="75"/>
      <c r="I387" s="75"/>
      <c r="K387" s="114"/>
      <c r="N387" s="75"/>
    </row>
    <row r="388" spans="1:14" x14ac:dyDescent="0.25">
      <c r="A388" s="75"/>
      <c r="B388" s="75"/>
      <c r="C388" s="75"/>
      <c r="D388" s="75"/>
      <c r="E388" s="75"/>
      <c r="F388" s="75"/>
      <c r="G388" s="75"/>
      <c r="H388" s="75"/>
      <c r="I388" s="75"/>
      <c r="K388" s="114"/>
      <c r="N388" s="75"/>
    </row>
    <row r="389" spans="1:14" x14ac:dyDescent="0.25">
      <c r="A389" s="75"/>
      <c r="B389" s="75"/>
      <c r="C389" s="75"/>
      <c r="D389" s="75"/>
      <c r="E389" s="75"/>
      <c r="F389" s="75"/>
      <c r="G389" s="75"/>
      <c r="H389" s="75"/>
      <c r="I389" s="75"/>
      <c r="K389" s="114"/>
      <c r="N389" s="75"/>
    </row>
    <row r="390" spans="1:14" x14ac:dyDescent="0.25">
      <c r="A390" s="75"/>
      <c r="B390" s="75"/>
      <c r="C390" s="75"/>
      <c r="D390" s="75"/>
      <c r="E390" s="75"/>
      <c r="F390" s="75"/>
      <c r="G390" s="75"/>
      <c r="H390" s="75"/>
      <c r="I390" s="75"/>
      <c r="K390" s="114"/>
      <c r="N390" s="75"/>
    </row>
    <row r="391" spans="1:14" x14ac:dyDescent="0.25">
      <c r="A391" s="75"/>
      <c r="B391" s="75"/>
      <c r="C391" s="75"/>
      <c r="D391" s="75"/>
      <c r="E391" s="75"/>
      <c r="F391" s="75"/>
      <c r="G391" s="75"/>
      <c r="H391" s="75"/>
      <c r="I391" s="75"/>
      <c r="K391" s="114"/>
      <c r="N391" s="75"/>
    </row>
    <row r="392" spans="1:14" x14ac:dyDescent="0.25">
      <c r="A392" s="75"/>
      <c r="B392" s="75"/>
      <c r="C392" s="75"/>
      <c r="D392" s="75"/>
      <c r="E392" s="75"/>
      <c r="F392" s="75"/>
      <c r="G392" s="75"/>
      <c r="H392" s="75"/>
      <c r="I392" s="75"/>
      <c r="K392" s="114"/>
      <c r="N392" s="75"/>
    </row>
    <row r="393" spans="1:14" x14ac:dyDescent="0.25">
      <c r="A393" s="75"/>
      <c r="B393" s="75"/>
      <c r="C393" s="75"/>
      <c r="D393" s="75"/>
      <c r="E393" s="75"/>
      <c r="F393" s="75"/>
      <c r="G393" s="75"/>
      <c r="H393" s="75"/>
      <c r="I393" s="75"/>
      <c r="K393" s="114"/>
      <c r="N393" s="75"/>
    </row>
    <row r="394" spans="1:14" x14ac:dyDescent="0.25">
      <c r="A394" s="75"/>
      <c r="B394" s="75"/>
      <c r="C394" s="75"/>
      <c r="D394" s="75"/>
      <c r="E394" s="75"/>
      <c r="F394" s="75"/>
      <c r="G394" s="75"/>
      <c r="H394" s="75"/>
      <c r="I394" s="75"/>
      <c r="K394" s="114"/>
      <c r="N394" s="75"/>
    </row>
    <row r="395" spans="1:14" x14ac:dyDescent="0.25">
      <c r="A395" s="75"/>
      <c r="B395" s="75"/>
      <c r="C395" s="75"/>
      <c r="D395" s="75"/>
      <c r="E395" s="75"/>
      <c r="F395" s="75"/>
      <c r="G395" s="75"/>
      <c r="H395" s="75"/>
      <c r="I395" s="75"/>
      <c r="K395" s="114"/>
      <c r="N395" s="75"/>
    </row>
    <row r="396" spans="1:14" x14ac:dyDescent="0.25">
      <c r="A396" s="75"/>
      <c r="B396" s="75"/>
      <c r="C396" s="75"/>
      <c r="D396" s="75"/>
      <c r="E396" s="75"/>
      <c r="F396" s="75"/>
      <c r="G396" s="75"/>
      <c r="H396" s="75"/>
      <c r="I396" s="75"/>
      <c r="K396" s="114"/>
      <c r="N396" s="75"/>
    </row>
    <row r="397" spans="1:14" x14ac:dyDescent="0.25">
      <c r="A397" s="75"/>
      <c r="B397" s="75"/>
      <c r="C397" s="75"/>
      <c r="D397" s="75"/>
      <c r="E397" s="75"/>
      <c r="F397" s="75"/>
      <c r="G397" s="75"/>
      <c r="H397" s="75"/>
      <c r="I397" s="75"/>
      <c r="K397" s="114"/>
      <c r="N397" s="75"/>
    </row>
    <row r="398" spans="1:14" x14ac:dyDescent="0.25">
      <c r="A398" s="75"/>
      <c r="B398" s="75"/>
      <c r="C398" s="75"/>
      <c r="D398" s="75"/>
      <c r="E398" s="75"/>
      <c r="F398" s="75"/>
      <c r="G398" s="75"/>
      <c r="H398" s="75"/>
      <c r="I398" s="75"/>
      <c r="K398" s="114"/>
      <c r="N398" s="75"/>
    </row>
    <row r="399" spans="1:14" x14ac:dyDescent="0.25">
      <c r="A399" s="75"/>
      <c r="B399" s="75"/>
      <c r="C399" s="75"/>
      <c r="D399" s="75"/>
      <c r="E399" s="75"/>
      <c r="F399" s="75"/>
      <c r="G399" s="75"/>
      <c r="H399" s="75"/>
      <c r="I399" s="75"/>
      <c r="K399" s="114"/>
      <c r="N399" s="75"/>
    </row>
    <row r="400" spans="1:14" x14ac:dyDescent="0.25">
      <c r="A400" s="75"/>
      <c r="B400" s="75"/>
      <c r="C400" s="75"/>
      <c r="D400" s="75"/>
      <c r="E400" s="75"/>
      <c r="F400" s="75"/>
      <c r="G400" s="75"/>
      <c r="H400" s="75"/>
      <c r="I400" s="75"/>
      <c r="K400" s="114"/>
      <c r="N400" s="75"/>
    </row>
    <row r="401" spans="1:14" x14ac:dyDescent="0.25">
      <c r="A401" s="75"/>
      <c r="B401" s="75"/>
      <c r="C401" s="75"/>
      <c r="D401" s="75"/>
      <c r="E401" s="75"/>
      <c r="F401" s="75"/>
      <c r="G401" s="75"/>
      <c r="H401" s="75"/>
      <c r="I401" s="75"/>
      <c r="K401" s="114"/>
      <c r="N401" s="75"/>
    </row>
    <row r="402" spans="1:14" x14ac:dyDescent="0.25">
      <c r="A402" s="75"/>
      <c r="B402" s="75"/>
      <c r="C402" s="75"/>
      <c r="D402" s="75"/>
      <c r="E402" s="75"/>
      <c r="F402" s="75"/>
      <c r="G402" s="75"/>
      <c r="H402" s="75"/>
      <c r="I402" s="75"/>
      <c r="K402" s="114"/>
      <c r="N402" s="75"/>
    </row>
    <row r="403" spans="1:14" x14ac:dyDescent="0.25">
      <c r="A403" s="75"/>
      <c r="B403" s="75"/>
      <c r="C403" s="75"/>
      <c r="D403" s="75"/>
      <c r="E403" s="75"/>
      <c r="F403" s="75"/>
      <c r="G403" s="75"/>
      <c r="H403" s="75"/>
      <c r="I403" s="75"/>
      <c r="K403" s="114"/>
      <c r="N403" s="75"/>
    </row>
    <row r="404" spans="1:14" x14ac:dyDescent="0.25">
      <c r="A404" s="75"/>
      <c r="B404" s="75"/>
      <c r="C404" s="75"/>
      <c r="D404" s="75"/>
      <c r="E404" s="75"/>
      <c r="F404" s="75"/>
      <c r="G404" s="75"/>
      <c r="H404" s="75"/>
      <c r="I404" s="75"/>
      <c r="K404" s="114"/>
      <c r="N404" s="75"/>
    </row>
    <row r="405" spans="1:14" x14ac:dyDescent="0.25">
      <c r="A405" s="75"/>
      <c r="B405" s="75"/>
      <c r="C405" s="75"/>
      <c r="D405" s="75"/>
      <c r="E405" s="75"/>
      <c r="F405" s="75"/>
      <c r="G405" s="75"/>
      <c r="H405" s="75"/>
      <c r="I405" s="75"/>
      <c r="K405" s="114"/>
      <c r="N405" s="75"/>
    </row>
    <row r="406" spans="1:14" x14ac:dyDescent="0.25">
      <c r="A406" s="75"/>
      <c r="B406" s="75"/>
      <c r="C406" s="75"/>
      <c r="D406" s="75"/>
      <c r="E406" s="75"/>
      <c r="F406" s="75"/>
      <c r="G406" s="75"/>
      <c r="H406" s="75"/>
      <c r="I406" s="75"/>
      <c r="K406" s="114"/>
      <c r="N406" s="75"/>
    </row>
    <row r="407" spans="1:14" x14ac:dyDescent="0.25">
      <c r="A407" s="75"/>
      <c r="B407" s="75"/>
      <c r="C407" s="75"/>
      <c r="D407" s="75"/>
      <c r="E407" s="75"/>
      <c r="F407" s="75"/>
      <c r="G407" s="75"/>
      <c r="H407" s="75"/>
      <c r="I407" s="75"/>
      <c r="K407" s="114"/>
      <c r="N407" s="75"/>
    </row>
    <row r="408" spans="1:14" x14ac:dyDescent="0.25">
      <c r="A408" s="75"/>
      <c r="B408" s="75"/>
      <c r="C408" s="75"/>
      <c r="D408" s="75"/>
      <c r="E408" s="75"/>
      <c r="F408" s="75"/>
      <c r="G408" s="75"/>
      <c r="H408" s="75"/>
      <c r="I408" s="75"/>
      <c r="K408" s="114"/>
      <c r="N408" s="75"/>
    </row>
    <row r="409" spans="1:14" x14ac:dyDescent="0.25">
      <c r="A409" s="75"/>
      <c r="B409" s="75"/>
      <c r="C409" s="75"/>
      <c r="D409" s="75"/>
      <c r="E409" s="75"/>
      <c r="F409" s="75"/>
      <c r="G409" s="75"/>
      <c r="H409" s="75"/>
      <c r="I409" s="75"/>
      <c r="K409" s="114"/>
      <c r="N409" s="75"/>
    </row>
    <row r="410" spans="1:14" x14ac:dyDescent="0.25">
      <c r="A410" s="75"/>
      <c r="B410" s="75"/>
      <c r="C410" s="75"/>
      <c r="D410" s="75"/>
      <c r="E410" s="75"/>
      <c r="F410" s="75"/>
      <c r="G410" s="75"/>
      <c r="H410" s="75"/>
      <c r="I410" s="75"/>
      <c r="K410" s="114"/>
      <c r="N410" s="75"/>
    </row>
    <row r="411" spans="1:14" x14ac:dyDescent="0.25">
      <c r="A411" s="75"/>
      <c r="B411" s="75"/>
      <c r="C411" s="75"/>
      <c r="D411" s="75"/>
      <c r="E411" s="75"/>
      <c r="F411" s="75"/>
      <c r="G411" s="75"/>
      <c r="H411" s="75"/>
      <c r="I411" s="75"/>
      <c r="K411" s="114"/>
      <c r="N411" s="75"/>
    </row>
    <row r="412" spans="1:14" x14ac:dyDescent="0.25">
      <c r="A412" s="75"/>
      <c r="B412" s="75"/>
      <c r="C412" s="75"/>
      <c r="D412" s="75"/>
      <c r="E412" s="75"/>
      <c r="F412" s="75"/>
      <c r="G412" s="75"/>
      <c r="H412" s="75"/>
      <c r="I412" s="75"/>
      <c r="K412" s="114"/>
      <c r="N412" s="75"/>
    </row>
    <row r="413" spans="1:14" x14ac:dyDescent="0.25">
      <c r="A413" s="75"/>
      <c r="B413" s="75"/>
      <c r="C413" s="75"/>
      <c r="D413" s="75"/>
      <c r="E413" s="75"/>
      <c r="F413" s="75"/>
      <c r="G413" s="75"/>
      <c r="H413" s="75"/>
      <c r="I413" s="75"/>
      <c r="K413" s="114"/>
      <c r="N413" s="75"/>
    </row>
    <row r="414" spans="1:14" x14ac:dyDescent="0.25">
      <c r="A414" s="75"/>
      <c r="B414" s="75"/>
      <c r="C414" s="75"/>
      <c r="D414" s="75"/>
      <c r="E414" s="75"/>
      <c r="F414" s="75"/>
      <c r="G414" s="75"/>
      <c r="H414" s="75"/>
      <c r="I414" s="75"/>
      <c r="K414" s="114"/>
      <c r="N414" s="75"/>
    </row>
    <row r="415" spans="1:14" x14ac:dyDescent="0.25">
      <c r="A415" s="75"/>
      <c r="B415" s="75"/>
      <c r="C415" s="75"/>
      <c r="D415" s="75"/>
      <c r="E415" s="75"/>
      <c r="F415" s="75"/>
      <c r="G415" s="75"/>
      <c r="H415" s="75"/>
      <c r="I415" s="75"/>
      <c r="K415" s="114"/>
      <c r="N415" s="75"/>
    </row>
    <row r="416" spans="1:14" x14ac:dyDescent="0.25">
      <c r="A416" s="75"/>
      <c r="B416" s="75"/>
      <c r="C416" s="75"/>
      <c r="D416" s="75"/>
      <c r="E416" s="75"/>
      <c r="F416" s="75"/>
      <c r="G416" s="75"/>
      <c r="H416" s="75"/>
      <c r="I416" s="75"/>
      <c r="K416" s="114"/>
      <c r="N416" s="75"/>
    </row>
    <row r="417" spans="1:14" x14ac:dyDescent="0.25">
      <c r="A417" s="75"/>
      <c r="B417" s="75"/>
      <c r="C417" s="75"/>
      <c r="D417" s="75"/>
      <c r="E417" s="75"/>
      <c r="F417" s="75"/>
      <c r="G417" s="75"/>
      <c r="H417" s="75"/>
      <c r="I417" s="75"/>
      <c r="K417" s="114"/>
      <c r="N417" s="75"/>
    </row>
    <row r="418" spans="1:14" x14ac:dyDescent="0.25">
      <c r="A418" s="75"/>
      <c r="B418" s="75"/>
      <c r="C418" s="75"/>
      <c r="D418" s="75"/>
      <c r="E418" s="75"/>
      <c r="F418" s="75"/>
      <c r="G418" s="75"/>
      <c r="H418" s="75"/>
      <c r="I418" s="75"/>
      <c r="K418" s="114"/>
      <c r="N418" s="75"/>
    </row>
    <row r="419" spans="1:14" x14ac:dyDescent="0.25">
      <c r="A419" s="75"/>
      <c r="B419" s="75"/>
      <c r="C419" s="75"/>
      <c r="D419" s="75"/>
      <c r="E419" s="75"/>
      <c r="F419" s="75"/>
      <c r="G419" s="75"/>
      <c r="H419" s="75"/>
      <c r="I419" s="75"/>
      <c r="K419" s="114"/>
      <c r="N419" s="75"/>
    </row>
    <row r="420" spans="1:14" x14ac:dyDescent="0.25">
      <c r="A420" s="75"/>
      <c r="B420" s="75"/>
      <c r="C420" s="75"/>
      <c r="D420" s="75"/>
      <c r="E420" s="75"/>
      <c r="F420" s="75"/>
      <c r="G420" s="75"/>
      <c r="H420" s="75"/>
      <c r="I420" s="75"/>
      <c r="K420" s="114"/>
      <c r="N420" s="75"/>
    </row>
    <row r="421" spans="1:14" x14ac:dyDescent="0.25">
      <c r="A421" s="75"/>
      <c r="B421" s="75"/>
      <c r="C421" s="75"/>
      <c r="D421" s="75"/>
      <c r="E421" s="75"/>
      <c r="F421" s="75"/>
      <c r="G421" s="75"/>
      <c r="H421" s="75"/>
      <c r="I421" s="75"/>
      <c r="K421" s="114"/>
      <c r="N421" s="75"/>
    </row>
    <row r="422" spans="1:14" x14ac:dyDescent="0.25">
      <c r="A422" s="75"/>
      <c r="B422" s="75"/>
      <c r="C422" s="75"/>
      <c r="D422" s="75"/>
      <c r="E422" s="75"/>
      <c r="F422" s="75"/>
      <c r="G422" s="75"/>
      <c r="H422" s="75"/>
      <c r="I422" s="75"/>
      <c r="K422" s="114"/>
      <c r="N422" s="75"/>
    </row>
    <row r="423" spans="1:14" x14ac:dyDescent="0.25">
      <c r="A423" s="75"/>
      <c r="B423" s="75"/>
      <c r="C423" s="75"/>
      <c r="D423" s="75"/>
      <c r="E423" s="75"/>
      <c r="F423" s="75"/>
      <c r="G423" s="75"/>
      <c r="H423" s="75"/>
      <c r="I423" s="75"/>
      <c r="K423" s="114"/>
      <c r="N423" s="75"/>
    </row>
    <row r="424" spans="1:14" x14ac:dyDescent="0.25">
      <c r="A424" s="75"/>
      <c r="B424" s="75"/>
      <c r="C424" s="75"/>
      <c r="D424" s="75"/>
      <c r="E424" s="75"/>
      <c r="F424" s="75"/>
      <c r="G424" s="75"/>
      <c r="H424" s="75"/>
      <c r="I424" s="75"/>
      <c r="K424" s="114"/>
      <c r="N424" s="75"/>
    </row>
    <row r="425" spans="1:14" x14ac:dyDescent="0.25">
      <c r="A425" s="75"/>
      <c r="B425" s="75"/>
      <c r="C425" s="75"/>
      <c r="D425" s="75"/>
      <c r="E425" s="75"/>
      <c r="F425" s="75"/>
      <c r="G425" s="75"/>
      <c r="H425" s="75"/>
      <c r="I425" s="75"/>
      <c r="K425" s="114"/>
      <c r="N425" s="75"/>
    </row>
    <row r="426" spans="1:14" x14ac:dyDescent="0.25">
      <c r="A426" s="75"/>
      <c r="B426" s="75"/>
      <c r="C426" s="75"/>
      <c r="D426" s="75"/>
      <c r="E426" s="75"/>
      <c r="F426" s="75"/>
      <c r="G426" s="75"/>
      <c r="H426" s="75"/>
      <c r="I426" s="75"/>
      <c r="K426" s="114"/>
      <c r="N426" s="75"/>
    </row>
    <row r="427" spans="1:14" x14ac:dyDescent="0.25">
      <c r="A427" s="75"/>
      <c r="B427" s="75"/>
      <c r="C427" s="75"/>
      <c r="D427" s="75"/>
      <c r="E427" s="75"/>
      <c r="F427" s="75"/>
      <c r="G427" s="75"/>
      <c r="H427" s="75"/>
      <c r="I427" s="75"/>
      <c r="K427" s="114"/>
      <c r="N427" s="75"/>
    </row>
    <row r="428" spans="1:14" x14ac:dyDescent="0.25">
      <c r="A428" s="75"/>
      <c r="B428" s="75"/>
      <c r="C428" s="75"/>
      <c r="D428" s="75"/>
      <c r="E428" s="75"/>
      <c r="F428" s="75"/>
      <c r="G428" s="75"/>
      <c r="H428" s="75"/>
      <c r="I428" s="75"/>
      <c r="K428" s="114"/>
      <c r="N428" s="75"/>
    </row>
    <row r="429" spans="1:14" x14ac:dyDescent="0.25">
      <c r="A429" s="75"/>
      <c r="B429" s="75"/>
      <c r="C429" s="75"/>
      <c r="D429" s="75"/>
      <c r="E429" s="75"/>
      <c r="F429" s="75"/>
      <c r="G429" s="75"/>
      <c r="H429" s="75"/>
      <c r="I429" s="75"/>
      <c r="K429" s="114"/>
      <c r="N429" s="75"/>
    </row>
    <row r="430" spans="1:14" x14ac:dyDescent="0.25">
      <c r="A430" s="75"/>
      <c r="B430" s="75"/>
      <c r="C430" s="75"/>
      <c r="D430" s="75"/>
      <c r="E430" s="75"/>
      <c r="F430" s="75"/>
      <c r="G430" s="75"/>
      <c r="H430" s="75"/>
      <c r="I430" s="75"/>
      <c r="K430" s="114"/>
      <c r="N430" s="75"/>
    </row>
    <row r="431" spans="1:14" x14ac:dyDescent="0.25">
      <c r="A431" s="75"/>
      <c r="B431" s="75"/>
      <c r="C431" s="75"/>
      <c r="D431" s="75"/>
      <c r="E431" s="75"/>
      <c r="F431" s="75"/>
      <c r="G431" s="75"/>
      <c r="H431" s="75"/>
      <c r="I431" s="75"/>
      <c r="K431" s="114"/>
      <c r="N431" s="75"/>
    </row>
    <row r="432" spans="1:14" x14ac:dyDescent="0.25">
      <c r="A432" s="75"/>
      <c r="B432" s="75"/>
      <c r="C432" s="75"/>
      <c r="D432" s="75"/>
      <c r="E432" s="75"/>
      <c r="F432" s="75"/>
      <c r="G432" s="75"/>
      <c r="H432" s="75"/>
      <c r="I432" s="75"/>
      <c r="K432" s="114"/>
      <c r="N432" s="75"/>
    </row>
    <row r="433" spans="1:14" x14ac:dyDescent="0.25">
      <c r="A433" s="75"/>
      <c r="B433" s="75"/>
      <c r="C433" s="75"/>
      <c r="D433" s="75"/>
      <c r="E433" s="75"/>
      <c r="F433" s="75"/>
      <c r="G433" s="75"/>
      <c r="H433" s="75"/>
      <c r="I433" s="75"/>
      <c r="K433" s="114"/>
      <c r="N433" s="75"/>
    </row>
    <row r="434" spans="1:14" x14ac:dyDescent="0.25">
      <c r="A434" s="75"/>
      <c r="B434" s="75"/>
      <c r="C434" s="75"/>
      <c r="D434" s="75"/>
      <c r="E434" s="75"/>
      <c r="F434" s="75"/>
      <c r="G434" s="75"/>
      <c r="H434" s="75"/>
      <c r="I434" s="75"/>
      <c r="K434" s="114"/>
      <c r="N434" s="75"/>
    </row>
    <row r="435" spans="1:14" x14ac:dyDescent="0.25">
      <c r="A435" s="75"/>
      <c r="B435" s="75"/>
      <c r="C435" s="75"/>
      <c r="D435" s="75"/>
      <c r="E435" s="75"/>
      <c r="F435" s="75"/>
      <c r="G435" s="75"/>
      <c r="H435" s="75"/>
      <c r="I435" s="75"/>
      <c r="K435" s="114"/>
      <c r="N435" s="75"/>
    </row>
    <row r="436" spans="1:14" x14ac:dyDescent="0.25">
      <c r="A436" s="75"/>
      <c r="B436" s="75"/>
      <c r="C436" s="75"/>
      <c r="D436" s="75"/>
      <c r="E436" s="75"/>
      <c r="F436" s="75"/>
      <c r="G436" s="75"/>
      <c r="H436" s="75"/>
      <c r="I436" s="75"/>
      <c r="K436" s="114"/>
      <c r="N436" s="75"/>
    </row>
    <row r="437" spans="1:14" x14ac:dyDescent="0.25">
      <c r="A437" s="75"/>
      <c r="B437" s="75"/>
      <c r="C437" s="75"/>
      <c r="D437" s="75"/>
      <c r="E437" s="75"/>
      <c r="F437" s="75"/>
      <c r="G437" s="75"/>
      <c r="H437" s="75"/>
      <c r="I437" s="75"/>
      <c r="K437" s="114"/>
      <c r="N437" s="75"/>
    </row>
    <row r="438" spans="1:14" x14ac:dyDescent="0.25">
      <c r="A438" s="75"/>
      <c r="B438" s="75"/>
      <c r="C438" s="75"/>
      <c r="D438" s="75"/>
      <c r="E438" s="75"/>
      <c r="F438" s="75"/>
      <c r="G438" s="75"/>
      <c r="H438" s="75"/>
      <c r="I438" s="75"/>
      <c r="K438" s="114"/>
      <c r="N438" s="75"/>
    </row>
    <row r="439" spans="1:14" x14ac:dyDescent="0.25">
      <c r="A439" s="75"/>
      <c r="B439" s="75"/>
      <c r="C439" s="75"/>
      <c r="D439" s="75"/>
      <c r="E439" s="75"/>
      <c r="F439" s="75"/>
      <c r="G439" s="75"/>
      <c r="H439" s="75"/>
      <c r="I439" s="75"/>
      <c r="K439" s="114"/>
      <c r="N439" s="75"/>
    </row>
    <row r="440" spans="1:14" x14ac:dyDescent="0.25">
      <c r="A440" s="75"/>
      <c r="B440" s="75"/>
      <c r="C440" s="75"/>
      <c r="D440" s="75"/>
      <c r="E440" s="75"/>
      <c r="F440" s="75"/>
      <c r="G440" s="75"/>
      <c r="H440" s="75"/>
      <c r="I440" s="75"/>
      <c r="K440" s="114"/>
      <c r="N440" s="75"/>
    </row>
    <row r="441" spans="1:14" x14ac:dyDescent="0.25">
      <c r="A441" s="75"/>
      <c r="B441" s="75"/>
      <c r="C441" s="75"/>
      <c r="D441" s="75"/>
      <c r="E441" s="75"/>
      <c r="F441" s="75"/>
      <c r="G441" s="75"/>
      <c r="H441" s="75"/>
      <c r="I441" s="75"/>
      <c r="K441" s="114"/>
      <c r="N441" s="75"/>
    </row>
    <row r="442" spans="1:14" x14ac:dyDescent="0.25">
      <c r="A442" s="75"/>
      <c r="B442" s="75"/>
      <c r="C442" s="75"/>
      <c r="D442" s="75"/>
      <c r="E442" s="75"/>
      <c r="F442" s="75"/>
      <c r="G442" s="75"/>
      <c r="H442" s="75"/>
      <c r="I442" s="75"/>
      <c r="K442" s="114"/>
      <c r="N442" s="75"/>
    </row>
    <row r="443" spans="1:14" x14ac:dyDescent="0.25">
      <c r="A443" s="75"/>
      <c r="B443" s="75"/>
      <c r="C443" s="75"/>
      <c r="D443" s="75"/>
      <c r="E443" s="75"/>
      <c r="F443" s="75"/>
      <c r="G443" s="75"/>
      <c r="H443" s="75"/>
      <c r="I443" s="75"/>
      <c r="K443" s="114"/>
      <c r="N443" s="75"/>
    </row>
    <row r="444" spans="1:14" x14ac:dyDescent="0.25">
      <c r="A444" s="75"/>
      <c r="B444" s="75"/>
      <c r="C444" s="75"/>
      <c r="D444" s="75"/>
      <c r="E444" s="75"/>
      <c r="F444" s="75"/>
      <c r="G444" s="75"/>
      <c r="H444" s="75"/>
      <c r="I444" s="75"/>
      <c r="K444" s="114"/>
      <c r="N444" s="75"/>
    </row>
    <row r="445" spans="1:14" x14ac:dyDescent="0.25">
      <c r="A445" s="75"/>
      <c r="B445" s="75"/>
      <c r="C445" s="75"/>
      <c r="D445" s="75"/>
      <c r="E445" s="75"/>
      <c r="F445" s="75"/>
      <c r="G445" s="75"/>
      <c r="H445" s="75"/>
      <c r="I445" s="75"/>
      <c r="K445" s="114"/>
      <c r="N445" s="75"/>
    </row>
    <row r="446" spans="1:14" x14ac:dyDescent="0.25">
      <c r="A446" s="75"/>
      <c r="B446" s="75"/>
      <c r="C446" s="75"/>
      <c r="D446" s="75"/>
      <c r="E446" s="75"/>
      <c r="F446" s="75"/>
      <c r="G446" s="75"/>
      <c r="H446" s="75"/>
      <c r="I446" s="75"/>
      <c r="K446" s="114"/>
      <c r="N446" s="75"/>
    </row>
    <row r="447" spans="1:14" x14ac:dyDescent="0.25">
      <c r="A447" s="75"/>
      <c r="B447" s="75"/>
      <c r="C447" s="75"/>
      <c r="D447" s="75"/>
      <c r="E447" s="75"/>
      <c r="F447" s="75"/>
      <c r="G447" s="75"/>
      <c r="H447" s="75"/>
      <c r="I447" s="75"/>
      <c r="K447" s="114"/>
      <c r="N447" s="75"/>
    </row>
    <row r="448" spans="1:14" x14ac:dyDescent="0.25">
      <c r="A448" s="75"/>
      <c r="B448" s="75"/>
      <c r="C448" s="75"/>
      <c r="D448" s="75"/>
      <c r="E448" s="75"/>
      <c r="F448" s="75"/>
      <c r="G448" s="75"/>
      <c r="H448" s="75"/>
      <c r="I448" s="75"/>
      <c r="K448" s="114"/>
      <c r="N448" s="75"/>
    </row>
    <row r="449" spans="1:14" x14ac:dyDescent="0.25">
      <c r="A449" s="75"/>
      <c r="B449" s="75"/>
      <c r="C449" s="75"/>
      <c r="D449" s="75"/>
      <c r="E449" s="75"/>
      <c r="F449" s="75"/>
      <c r="G449" s="75"/>
      <c r="H449" s="75"/>
      <c r="I449" s="75"/>
      <c r="K449" s="114"/>
      <c r="N449" s="75"/>
    </row>
    <row r="450" spans="1:14" x14ac:dyDescent="0.25">
      <c r="A450" s="75"/>
      <c r="B450" s="75"/>
      <c r="C450" s="75"/>
      <c r="D450" s="75"/>
      <c r="E450" s="75"/>
      <c r="F450" s="75"/>
      <c r="G450" s="75"/>
      <c r="H450" s="75"/>
      <c r="I450" s="75"/>
      <c r="K450" s="114"/>
      <c r="N450" s="75"/>
    </row>
    <row r="451" spans="1:14" x14ac:dyDescent="0.25">
      <c r="A451" s="75"/>
      <c r="B451" s="75"/>
      <c r="C451" s="75"/>
      <c r="D451" s="75"/>
      <c r="E451" s="75"/>
      <c r="F451" s="75"/>
      <c r="G451" s="75"/>
      <c r="H451" s="75"/>
      <c r="I451" s="75"/>
      <c r="K451" s="114"/>
      <c r="N451" s="75"/>
    </row>
    <row r="452" spans="1:14" x14ac:dyDescent="0.25">
      <c r="A452" s="75"/>
      <c r="B452" s="75"/>
      <c r="C452" s="75"/>
      <c r="D452" s="75"/>
      <c r="E452" s="75"/>
      <c r="F452" s="75"/>
      <c r="G452" s="75"/>
      <c r="H452" s="75"/>
      <c r="I452" s="75"/>
      <c r="K452" s="114"/>
      <c r="N452" s="75"/>
    </row>
    <row r="453" spans="1:14" x14ac:dyDescent="0.25">
      <c r="A453" s="75"/>
      <c r="B453" s="75"/>
      <c r="C453" s="75"/>
      <c r="D453" s="75"/>
      <c r="E453" s="75"/>
      <c r="F453" s="75"/>
      <c r="G453" s="75"/>
      <c r="H453" s="75"/>
      <c r="I453" s="75"/>
      <c r="K453" s="114"/>
      <c r="N453" s="75"/>
    </row>
    <row r="454" spans="1:14" x14ac:dyDescent="0.25">
      <c r="A454" s="75"/>
      <c r="B454" s="75"/>
      <c r="C454" s="75"/>
      <c r="D454" s="75"/>
      <c r="E454" s="75"/>
      <c r="F454" s="75"/>
      <c r="G454" s="75"/>
      <c r="H454" s="75"/>
      <c r="I454" s="75"/>
      <c r="K454" s="114"/>
      <c r="N454" s="75"/>
    </row>
    <row r="455" spans="1:14" x14ac:dyDescent="0.25">
      <c r="A455" s="75"/>
      <c r="B455" s="75"/>
      <c r="C455" s="75"/>
      <c r="D455" s="75"/>
      <c r="E455" s="75"/>
      <c r="F455" s="75"/>
      <c r="G455" s="75"/>
      <c r="H455" s="75"/>
      <c r="I455" s="75"/>
      <c r="K455" s="114"/>
      <c r="N455" s="75"/>
    </row>
    <row r="456" spans="1:14" x14ac:dyDescent="0.25">
      <c r="A456" s="75"/>
      <c r="B456" s="75"/>
      <c r="C456" s="75"/>
      <c r="D456" s="75"/>
      <c r="E456" s="75"/>
      <c r="F456" s="75"/>
      <c r="G456" s="75"/>
      <c r="H456" s="75"/>
      <c r="I456" s="75"/>
      <c r="K456" s="114"/>
      <c r="N456" s="75"/>
    </row>
    <row r="457" spans="1:14" x14ac:dyDescent="0.25">
      <c r="A457" s="75"/>
      <c r="B457" s="75"/>
      <c r="C457" s="75"/>
      <c r="D457" s="75"/>
      <c r="E457" s="75"/>
      <c r="F457" s="75"/>
      <c r="G457" s="75"/>
      <c r="H457" s="75"/>
      <c r="I457" s="75"/>
      <c r="K457" s="114"/>
      <c r="N457" s="75"/>
    </row>
    <row r="458" spans="1:14" x14ac:dyDescent="0.25">
      <c r="A458" s="75"/>
      <c r="B458" s="75"/>
      <c r="C458" s="75"/>
      <c r="D458" s="75"/>
      <c r="E458" s="75"/>
      <c r="F458" s="75"/>
      <c r="G458" s="75"/>
      <c r="H458" s="75"/>
      <c r="I458" s="75"/>
      <c r="K458" s="114"/>
      <c r="N458" s="75"/>
    </row>
    <row r="459" spans="1:14" x14ac:dyDescent="0.25">
      <c r="A459" s="75"/>
      <c r="B459" s="75"/>
      <c r="C459" s="75"/>
      <c r="D459" s="75"/>
      <c r="E459" s="75"/>
      <c r="F459" s="75"/>
      <c r="G459" s="75"/>
      <c r="H459" s="75"/>
      <c r="I459" s="75"/>
      <c r="K459" s="114"/>
      <c r="N459" s="75"/>
    </row>
    <row r="460" spans="1:14" x14ac:dyDescent="0.25">
      <c r="A460" s="75"/>
      <c r="B460" s="75"/>
      <c r="C460" s="75"/>
      <c r="D460" s="75"/>
      <c r="E460" s="75"/>
      <c r="F460" s="75"/>
      <c r="G460" s="75"/>
      <c r="H460" s="75"/>
      <c r="I460" s="75"/>
      <c r="K460" s="114"/>
      <c r="N460" s="75"/>
    </row>
    <row r="461" spans="1:14" x14ac:dyDescent="0.25">
      <c r="A461" s="75"/>
      <c r="B461" s="75"/>
      <c r="C461" s="75"/>
      <c r="D461" s="75"/>
      <c r="E461" s="75"/>
      <c r="F461" s="75"/>
      <c r="G461" s="75"/>
      <c r="H461" s="75"/>
      <c r="I461" s="75"/>
      <c r="K461" s="114"/>
      <c r="N461" s="75"/>
    </row>
    <row r="462" spans="1:14" x14ac:dyDescent="0.25">
      <c r="A462" s="75"/>
      <c r="B462" s="75"/>
      <c r="C462" s="75"/>
      <c r="D462" s="75"/>
      <c r="E462" s="75"/>
      <c r="F462" s="75"/>
      <c r="G462" s="75"/>
      <c r="H462" s="75"/>
      <c r="I462" s="75"/>
      <c r="K462" s="114"/>
      <c r="N462" s="75"/>
    </row>
    <row r="463" spans="1:14" x14ac:dyDescent="0.25">
      <c r="A463" s="75"/>
      <c r="B463" s="75"/>
      <c r="C463" s="75"/>
      <c r="D463" s="75"/>
      <c r="E463" s="75"/>
      <c r="F463" s="75"/>
      <c r="G463" s="75"/>
      <c r="H463" s="75"/>
      <c r="I463" s="75"/>
      <c r="K463" s="114"/>
      <c r="N463" s="75"/>
    </row>
    <row r="464" spans="1:14" x14ac:dyDescent="0.25">
      <c r="A464" s="75"/>
      <c r="B464" s="75"/>
      <c r="C464" s="75"/>
      <c r="D464" s="75"/>
      <c r="E464" s="75"/>
      <c r="F464" s="75"/>
      <c r="G464" s="75"/>
      <c r="H464" s="75"/>
      <c r="I464" s="75"/>
      <c r="K464" s="114"/>
      <c r="N464" s="75"/>
    </row>
    <row r="465" spans="1:14" x14ac:dyDescent="0.25">
      <c r="A465" s="75"/>
      <c r="B465" s="75"/>
      <c r="C465" s="75"/>
      <c r="D465" s="75"/>
      <c r="E465" s="75"/>
      <c r="F465" s="75"/>
      <c r="G465" s="75"/>
      <c r="H465" s="75"/>
      <c r="I465" s="75"/>
      <c r="K465" s="114"/>
      <c r="N465" s="75"/>
    </row>
    <row r="466" spans="1:14" x14ac:dyDescent="0.25">
      <c r="A466" s="75"/>
      <c r="B466" s="75"/>
      <c r="C466" s="75"/>
      <c r="D466" s="75"/>
      <c r="E466" s="75"/>
      <c r="F466" s="75"/>
      <c r="G466" s="75"/>
      <c r="H466" s="75"/>
      <c r="I466" s="75"/>
      <c r="K466" s="114"/>
      <c r="N466" s="75"/>
    </row>
    <row r="467" spans="1:14" x14ac:dyDescent="0.25">
      <c r="A467" s="75"/>
      <c r="B467" s="75"/>
      <c r="C467" s="75"/>
      <c r="D467" s="75"/>
      <c r="E467" s="75"/>
      <c r="F467" s="75"/>
      <c r="G467" s="75"/>
      <c r="H467" s="75"/>
      <c r="I467" s="75"/>
      <c r="K467" s="114"/>
      <c r="N467" s="75"/>
    </row>
    <row r="468" spans="1:14" x14ac:dyDescent="0.25">
      <c r="A468" s="75"/>
      <c r="B468" s="75"/>
      <c r="C468" s="75"/>
      <c r="D468" s="75"/>
      <c r="E468" s="75"/>
      <c r="F468" s="75"/>
      <c r="G468" s="75"/>
      <c r="H468" s="75"/>
      <c r="I468" s="75"/>
      <c r="K468" s="114"/>
      <c r="N468" s="75"/>
    </row>
    <row r="469" spans="1:14" x14ac:dyDescent="0.25">
      <c r="A469" s="75"/>
      <c r="B469" s="75"/>
      <c r="C469" s="75"/>
      <c r="D469" s="75"/>
      <c r="E469" s="75"/>
      <c r="F469" s="75"/>
      <c r="G469" s="75"/>
      <c r="H469" s="75"/>
      <c r="I469" s="75"/>
      <c r="K469" s="114"/>
      <c r="N469" s="75"/>
    </row>
    <row r="470" spans="1:14" x14ac:dyDescent="0.25">
      <c r="A470" s="75"/>
      <c r="B470" s="75"/>
      <c r="C470" s="75"/>
      <c r="D470" s="75"/>
      <c r="E470" s="75"/>
      <c r="F470" s="75"/>
      <c r="G470" s="75"/>
      <c r="H470" s="75"/>
      <c r="I470" s="75"/>
      <c r="K470" s="114"/>
      <c r="N470" s="75"/>
    </row>
    <row r="471" spans="1:14" x14ac:dyDescent="0.25">
      <c r="A471" s="75"/>
      <c r="B471" s="75"/>
      <c r="C471" s="75"/>
      <c r="D471" s="75"/>
      <c r="E471" s="75"/>
      <c r="F471" s="75"/>
      <c r="G471" s="75"/>
      <c r="H471" s="75"/>
      <c r="I471" s="75"/>
      <c r="K471" s="114"/>
      <c r="N471" s="75"/>
    </row>
    <row r="472" spans="1:14" x14ac:dyDescent="0.25">
      <c r="A472" s="75"/>
      <c r="B472" s="75"/>
      <c r="C472" s="75"/>
      <c r="D472" s="75"/>
      <c r="E472" s="75"/>
      <c r="F472" s="75"/>
      <c r="G472" s="75"/>
      <c r="H472" s="75"/>
      <c r="I472" s="75"/>
      <c r="K472" s="114"/>
      <c r="N472" s="75"/>
    </row>
    <row r="473" spans="1:14" x14ac:dyDescent="0.25">
      <c r="A473" s="75"/>
      <c r="B473" s="75"/>
      <c r="C473" s="75"/>
      <c r="D473" s="75"/>
      <c r="E473" s="75"/>
      <c r="F473" s="75"/>
      <c r="G473" s="75"/>
      <c r="H473" s="75"/>
      <c r="I473" s="75"/>
      <c r="K473" s="114"/>
      <c r="N473" s="75"/>
    </row>
    <row r="474" spans="1:14" x14ac:dyDescent="0.25">
      <c r="A474" s="75"/>
      <c r="B474" s="75"/>
      <c r="C474" s="75"/>
      <c r="D474" s="75"/>
      <c r="E474" s="75"/>
      <c r="F474" s="75"/>
      <c r="G474" s="75"/>
      <c r="H474" s="75"/>
      <c r="I474" s="75"/>
      <c r="K474" s="114"/>
      <c r="N474" s="75"/>
    </row>
    <row r="475" spans="1:14" x14ac:dyDescent="0.25">
      <c r="A475" s="75"/>
      <c r="B475" s="75"/>
      <c r="C475" s="75"/>
      <c r="D475" s="75"/>
      <c r="E475" s="75"/>
      <c r="F475" s="75"/>
      <c r="G475" s="75"/>
      <c r="H475" s="75"/>
      <c r="I475" s="75"/>
      <c r="K475" s="114"/>
      <c r="N475" s="75"/>
    </row>
    <row r="476" spans="1:14" x14ac:dyDescent="0.25">
      <c r="A476" s="75"/>
      <c r="B476" s="75"/>
      <c r="C476" s="75"/>
      <c r="D476" s="75"/>
      <c r="E476" s="75"/>
      <c r="F476" s="75"/>
      <c r="G476" s="75"/>
      <c r="H476" s="75"/>
      <c r="I476" s="75"/>
      <c r="K476" s="114"/>
      <c r="N476" s="75"/>
    </row>
    <row r="477" spans="1:14" x14ac:dyDescent="0.25">
      <c r="A477" s="75"/>
      <c r="B477" s="75"/>
      <c r="C477" s="75"/>
      <c r="D477" s="75"/>
      <c r="E477" s="75"/>
      <c r="F477" s="75"/>
      <c r="G477" s="75"/>
      <c r="H477" s="75"/>
      <c r="I477" s="75"/>
      <c r="K477" s="114"/>
      <c r="N477" s="75"/>
    </row>
    <row r="478" spans="1:14" x14ac:dyDescent="0.25">
      <c r="A478" s="75"/>
      <c r="B478" s="75"/>
      <c r="C478" s="75"/>
      <c r="D478" s="75"/>
      <c r="E478" s="75"/>
      <c r="F478" s="75"/>
      <c r="G478" s="75"/>
      <c r="H478" s="75"/>
      <c r="I478" s="75"/>
      <c r="K478" s="114"/>
      <c r="N478" s="75"/>
    </row>
    <row r="479" spans="1:14" x14ac:dyDescent="0.25">
      <c r="A479" s="75"/>
      <c r="B479" s="75"/>
      <c r="C479" s="75"/>
      <c r="D479" s="75"/>
      <c r="E479" s="75"/>
      <c r="F479" s="75"/>
      <c r="G479" s="75"/>
      <c r="H479" s="75"/>
      <c r="I479" s="75"/>
      <c r="K479" s="114"/>
      <c r="N479" s="75"/>
    </row>
    <row r="480" spans="1:14" x14ac:dyDescent="0.25">
      <c r="A480" s="75"/>
      <c r="B480" s="75"/>
      <c r="C480" s="75"/>
      <c r="D480" s="75"/>
      <c r="E480" s="75"/>
      <c r="F480" s="75"/>
      <c r="G480" s="75"/>
      <c r="H480" s="75"/>
      <c r="I480" s="75"/>
      <c r="K480" s="114"/>
      <c r="N480" s="75"/>
    </row>
    <row r="481" spans="1:14" x14ac:dyDescent="0.25">
      <c r="A481" s="75"/>
      <c r="B481" s="75"/>
      <c r="C481" s="75"/>
      <c r="D481" s="75"/>
      <c r="E481" s="75"/>
      <c r="F481" s="75"/>
      <c r="G481" s="75"/>
      <c r="H481" s="75"/>
      <c r="I481" s="75"/>
      <c r="K481" s="114"/>
      <c r="N481" s="75"/>
    </row>
    <row r="482" spans="1:14" x14ac:dyDescent="0.25">
      <c r="A482" s="75"/>
      <c r="B482" s="75"/>
      <c r="C482" s="75"/>
      <c r="D482" s="75"/>
      <c r="E482" s="75"/>
      <c r="F482" s="75"/>
      <c r="G482" s="75"/>
      <c r="H482" s="75"/>
      <c r="I482" s="75"/>
      <c r="K482" s="114"/>
      <c r="N482" s="75"/>
    </row>
    <row r="483" spans="1:14" x14ac:dyDescent="0.25">
      <c r="A483" s="75"/>
      <c r="B483" s="75"/>
      <c r="C483" s="75"/>
      <c r="D483" s="75"/>
      <c r="E483" s="75"/>
      <c r="F483" s="75"/>
      <c r="G483" s="75"/>
      <c r="H483" s="75"/>
      <c r="I483" s="75"/>
      <c r="K483" s="114"/>
      <c r="N483" s="75"/>
    </row>
    <row r="484" spans="1:14" x14ac:dyDescent="0.25">
      <c r="A484" s="75"/>
      <c r="B484" s="75"/>
      <c r="C484" s="75"/>
      <c r="D484" s="75"/>
      <c r="E484" s="75"/>
      <c r="F484" s="75"/>
      <c r="G484" s="75"/>
      <c r="H484" s="75"/>
      <c r="I484" s="75"/>
      <c r="K484" s="114"/>
      <c r="N484" s="75"/>
    </row>
    <row r="485" spans="1:14" x14ac:dyDescent="0.25">
      <c r="A485" s="75"/>
      <c r="B485" s="75"/>
      <c r="C485" s="75"/>
      <c r="D485" s="75"/>
      <c r="E485" s="75"/>
      <c r="F485" s="75"/>
      <c r="G485" s="75"/>
      <c r="H485" s="75"/>
      <c r="I485" s="75"/>
      <c r="K485" s="114"/>
      <c r="N485" s="75"/>
    </row>
    <row r="486" spans="1:14" x14ac:dyDescent="0.25">
      <c r="A486" s="75"/>
      <c r="B486" s="75"/>
      <c r="C486" s="75"/>
      <c r="D486" s="75"/>
      <c r="E486" s="75"/>
      <c r="F486" s="75"/>
      <c r="G486" s="75"/>
      <c r="H486" s="75"/>
      <c r="I486" s="75"/>
      <c r="K486" s="114"/>
      <c r="N486" s="75"/>
    </row>
    <row r="487" spans="1:14" x14ac:dyDescent="0.25">
      <c r="A487" s="75"/>
      <c r="B487" s="75"/>
      <c r="C487" s="75"/>
      <c r="D487" s="75"/>
      <c r="E487" s="75"/>
      <c r="F487" s="75"/>
      <c r="G487" s="75"/>
      <c r="H487" s="75"/>
      <c r="I487" s="75"/>
      <c r="K487" s="114"/>
      <c r="N487" s="75"/>
    </row>
    <row r="488" spans="1:14" x14ac:dyDescent="0.25">
      <c r="A488" s="75"/>
      <c r="B488" s="75"/>
      <c r="C488" s="75"/>
      <c r="D488" s="75"/>
      <c r="E488" s="75"/>
      <c r="F488" s="75"/>
      <c r="G488" s="75"/>
      <c r="H488" s="75"/>
      <c r="I488" s="75"/>
      <c r="K488" s="114"/>
      <c r="N488" s="75"/>
    </row>
    <row r="489" spans="1:14" x14ac:dyDescent="0.25">
      <c r="A489" s="75"/>
      <c r="B489" s="75"/>
      <c r="C489" s="75"/>
      <c r="D489" s="75"/>
      <c r="E489" s="75"/>
      <c r="F489" s="75"/>
      <c r="G489" s="75"/>
      <c r="H489" s="75"/>
      <c r="I489" s="75"/>
      <c r="K489" s="114"/>
      <c r="N489" s="75"/>
    </row>
    <row r="490" spans="1:14" x14ac:dyDescent="0.25">
      <c r="A490" s="75"/>
      <c r="B490" s="75"/>
      <c r="C490" s="75"/>
      <c r="D490" s="75"/>
      <c r="E490" s="75"/>
      <c r="F490" s="75"/>
      <c r="G490" s="75"/>
      <c r="H490" s="75"/>
      <c r="I490" s="75"/>
      <c r="K490" s="114"/>
      <c r="N490" s="75"/>
    </row>
    <row r="491" spans="1:14" x14ac:dyDescent="0.25">
      <c r="A491" s="75"/>
      <c r="B491" s="75"/>
      <c r="C491" s="75"/>
      <c r="D491" s="75"/>
      <c r="E491" s="75"/>
      <c r="F491" s="75"/>
      <c r="G491" s="75"/>
      <c r="H491" s="75"/>
      <c r="I491" s="75"/>
      <c r="K491" s="114"/>
      <c r="N491" s="75"/>
    </row>
    <row r="492" spans="1:14" x14ac:dyDescent="0.25">
      <c r="A492" s="75"/>
      <c r="B492" s="75"/>
      <c r="C492" s="75"/>
      <c r="D492" s="75"/>
      <c r="E492" s="75"/>
      <c r="F492" s="75"/>
      <c r="G492" s="75"/>
      <c r="H492" s="75"/>
      <c r="I492" s="75"/>
      <c r="K492" s="114"/>
      <c r="N492" s="75"/>
    </row>
    <row r="493" spans="1:14" x14ac:dyDescent="0.25">
      <c r="A493" s="75"/>
      <c r="B493" s="75"/>
      <c r="C493" s="75"/>
      <c r="D493" s="75"/>
      <c r="E493" s="75"/>
      <c r="F493" s="75"/>
      <c r="G493" s="75"/>
      <c r="H493" s="75"/>
      <c r="I493" s="75"/>
      <c r="K493" s="114"/>
      <c r="N493" s="75"/>
    </row>
    <row r="494" spans="1:14" x14ac:dyDescent="0.25">
      <c r="A494" s="75"/>
      <c r="B494" s="75"/>
      <c r="C494" s="75"/>
      <c r="D494" s="75"/>
      <c r="E494" s="75"/>
      <c r="F494" s="75"/>
      <c r="G494" s="75"/>
      <c r="H494" s="75"/>
      <c r="I494" s="75"/>
      <c r="K494" s="114"/>
      <c r="N494" s="75"/>
    </row>
    <row r="495" spans="1:14" x14ac:dyDescent="0.25">
      <c r="A495" s="75"/>
      <c r="B495" s="75"/>
      <c r="C495" s="75"/>
      <c r="D495" s="75"/>
      <c r="E495" s="75"/>
      <c r="F495" s="75"/>
      <c r="G495" s="75"/>
      <c r="H495" s="75"/>
      <c r="I495" s="75"/>
      <c r="K495" s="114"/>
      <c r="N495" s="75"/>
    </row>
    <row r="496" spans="1:14" x14ac:dyDescent="0.25">
      <c r="A496" s="75"/>
      <c r="B496" s="75"/>
      <c r="C496" s="75"/>
      <c r="D496" s="75"/>
      <c r="E496" s="75"/>
      <c r="F496" s="75"/>
      <c r="G496" s="75"/>
      <c r="H496" s="75"/>
      <c r="I496" s="75"/>
      <c r="K496" s="114"/>
      <c r="N496" s="75"/>
    </row>
    <row r="497" spans="1:14" x14ac:dyDescent="0.25">
      <c r="A497" s="75"/>
      <c r="B497" s="75"/>
      <c r="C497" s="75"/>
      <c r="D497" s="75"/>
      <c r="E497" s="75"/>
      <c r="F497" s="75"/>
      <c r="G497" s="75"/>
      <c r="H497" s="75"/>
      <c r="I497" s="75"/>
      <c r="K497" s="114"/>
      <c r="N497" s="75"/>
    </row>
    <row r="498" spans="1:14" x14ac:dyDescent="0.25">
      <c r="A498" s="75"/>
      <c r="B498" s="75"/>
      <c r="C498" s="75"/>
      <c r="D498" s="75"/>
      <c r="E498" s="75"/>
      <c r="F498" s="75"/>
      <c r="G498" s="75"/>
      <c r="H498" s="75"/>
      <c r="I498" s="75"/>
      <c r="K498" s="114"/>
      <c r="N498" s="75"/>
    </row>
    <row r="499" spans="1:14" x14ac:dyDescent="0.25">
      <c r="A499" s="75"/>
      <c r="B499" s="75"/>
      <c r="C499" s="75"/>
      <c r="D499" s="75"/>
      <c r="E499" s="75"/>
      <c r="F499" s="75"/>
      <c r="G499" s="75"/>
      <c r="H499" s="75"/>
      <c r="I499" s="75"/>
      <c r="K499" s="114"/>
      <c r="N499" s="75"/>
    </row>
    <row r="500" spans="1:14" x14ac:dyDescent="0.25">
      <c r="A500" s="75"/>
      <c r="B500" s="75"/>
      <c r="C500" s="75"/>
      <c r="D500" s="75"/>
      <c r="E500" s="75"/>
      <c r="F500" s="75"/>
      <c r="G500" s="75"/>
      <c r="H500" s="75"/>
      <c r="I500" s="75"/>
      <c r="K500" s="114"/>
      <c r="N500" s="7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E30" sqref="E30"/>
    </sheetView>
  </sheetViews>
  <sheetFormatPr defaultRowHeight="15" x14ac:dyDescent="0.25"/>
  <cols>
    <col min="1" max="1" width="25.42578125" customWidth="1"/>
    <col min="2" max="2" width="8.140625" customWidth="1"/>
  </cols>
  <sheetData>
    <row r="1" spans="1:6" x14ac:dyDescent="0.25">
      <c r="A1" s="118" t="s">
        <v>276</v>
      </c>
      <c r="B1" s="118" t="s">
        <v>134</v>
      </c>
      <c r="C1" s="118" t="s">
        <v>135</v>
      </c>
      <c r="D1" s="118" t="s">
        <v>136</v>
      </c>
      <c r="E1" s="118" t="s">
        <v>137</v>
      </c>
      <c r="F1" s="118" t="s">
        <v>138</v>
      </c>
    </row>
    <row r="2" spans="1:6" x14ac:dyDescent="0.25">
      <c r="A2" s="90">
        <f>Ouput_table!R101</f>
        <v>0.85340951549321786</v>
      </c>
      <c r="B2" s="89">
        <f>COUNTIF(Ouput_table!H2:H101,"&gt;0")</f>
        <v>0</v>
      </c>
      <c r="C2">
        <f>_xlfn.STDEV.P(Ouput_table!R2:R101)</f>
        <v>0.22511318956843129</v>
      </c>
      <c r="D2" s="91" t="e">
        <f>_xlfn.CONFIDENCE.NORM(0.05,C2,B2)</f>
        <v>#NUM!</v>
      </c>
      <c r="E2" s="90" t="e">
        <f>A2-D2</f>
        <v>#NUM!</v>
      </c>
      <c r="F2" s="90" t="e">
        <f>A2+D2</f>
        <v>#NUM!</v>
      </c>
    </row>
    <row r="3" spans="1:6" x14ac:dyDescent="0.25"/>
    <row r="10" spans="1:6" x14ac:dyDescent="0.25">
      <c r="C10" s="90"/>
    </row>
    <row r="11" spans="1:6" x14ac:dyDescent="0.25">
      <c r="C11" s="90"/>
    </row>
    <row r="12" spans="1:6" x14ac:dyDescent="0.25">
      <c r="C12" s="90"/>
    </row>
    <row r="13" spans="1:6" x14ac:dyDescent="0.25">
      <c r="C13" s="90"/>
    </row>
    <row r="14" spans="1:6" x14ac:dyDescent="0.25">
      <c r="C14" s="90"/>
    </row>
    <row r="15" spans="1:6" x14ac:dyDescent="0.25">
      <c r="C15" s="90"/>
    </row>
    <row r="16" spans="1:6" x14ac:dyDescent="0.25">
      <c r="C16" s="90"/>
    </row>
    <row r="17" spans="3:3" x14ac:dyDescent="0.25">
      <c r="C17" s="90"/>
    </row>
    <row r="18" spans="3:3" x14ac:dyDescent="0.25">
      <c r="C18" s="90"/>
    </row>
    <row r="19" spans="3:3" x14ac:dyDescent="0.25">
      <c r="C19" s="90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0"/>
  <sheetViews>
    <sheetView topLeftCell="C1" workbookViewId="0">
      <selection activeCell="F12" sqref="F12"/>
    </sheetView>
  </sheetViews>
  <sheetFormatPr defaultRowHeight="15" x14ac:dyDescent="0.25"/>
  <cols>
    <col min="1" max="1" width="31.5703125" bestFit="1" customWidth="1"/>
    <col min="4" max="4" width="12" bestFit="1" customWidth="1"/>
    <col min="6" max="6" width="34.28515625" bestFit="1" customWidth="1"/>
    <col min="8" max="8" width="10" bestFit="1" customWidth="1"/>
    <col min="10" max="10" width="9.5703125" customWidth="1"/>
    <col min="13" max="13" width="9.140625" style="89"/>
    <col min="15" max="15" width="7.85546875" bestFit="1" customWidth="1"/>
    <col min="16" max="16" width="8.140625" bestFit="1" customWidth="1"/>
  </cols>
  <sheetData>
    <row r="1" spans="1:16" ht="15.75" thickBot="1" x14ac:dyDescent="0.3">
      <c r="A1" s="75"/>
      <c r="B1" s="88" t="s">
        <v>133</v>
      </c>
      <c r="C1" s="86"/>
      <c r="D1" s="86"/>
      <c r="E1" s="86">
        <f>SUM(E3:E102)</f>
        <v>1000</v>
      </c>
      <c r="F1" s="86"/>
      <c r="G1" s="86">
        <f>SUM(G3:G500)</f>
        <v>1.1910050000000001</v>
      </c>
      <c r="H1" s="86">
        <f>SUM(H3:H500)</f>
        <v>0.17459</v>
      </c>
      <c r="I1" s="87">
        <f>IF(G1&gt;0,(G1-H1)/G1,0)</f>
        <v>0.85340951549321786</v>
      </c>
      <c r="J1" s="161"/>
      <c r="K1" s="161"/>
      <c r="L1" s="162"/>
      <c r="M1"/>
    </row>
    <row r="2" spans="1:16" x14ac:dyDescent="0.25">
      <c r="A2" t="s">
        <v>112</v>
      </c>
      <c r="B2" s="81">
        <f>SUM(Ouput_table!$J$2:$J$101)</f>
        <v>2.3899999999999988</v>
      </c>
      <c r="C2" s="148"/>
      <c r="D2" s="118"/>
      <c r="E2" s="118" t="s">
        <v>277</v>
      </c>
      <c r="F2" s="85" t="s">
        <v>4</v>
      </c>
      <c r="G2" s="85" t="s">
        <v>119</v>
      </c>
      <c r="H2" s="85" t="s">
        <v>120</v>
      </c>
      <c r="I2" s="85" t="s">
        <v>118</v>
      </c>
      <c r="J2" s="163"/>
      <c r="K2" s="163"/>
      <c r="L2" s="163"/>
      <c r="M2"/>
    </row>
    <row r="3" spans="1:16" ht="16.5" x14ac:dyDescent="0.3">
      <c r="A3" t="s">
        <v>114</v>
      </c>
      <c r="B3" s="81">
        <f>SUM(Ouput_table!$M$2:$M$101)</f>
        <v>1.1910050000000001</v>
      </c>
      <c r="E3">
        <f>COUNTIF(Ouput_table!$H$2:$H$101,Summary_species!F3)</f>
        <v>1</v>
      </c>
      <c r="F3" s="149" t="s">
        <v>210</v>
      </c>
      <c r="G3">
        <f>SUMIF(Ouput_table!$H$2:$H$101,Summary_species!F3,Ouput_table!$M$2:$M$101)</f>
        <v>9.7500000000000003E-2</v>
      </c>
      <c r="H3">
        <f>SUMIF(Ouput_table!$H$2:$H$101,Summary_species!F3,Ouput_table!$P$2:$P$101)</f>
        <v>9.7500000000000003E-2</v>
      </c>
      <c r="I3" s="82">
        <f>((G3-H3)/(G3))</f>
        <v>0</v>
      </c>
      <c r="L3" s="82"/>
      <c r="M3" s="90"/>
      <c r="N3" s="90"/>
      <c r="O3" s="90"/>
      <c r="P3" s="90"/>
    </row>
    <row r="4" spans="1:16" ht="16.5" x14ac:dyDescent="0.3">
      <c r="A4" t="s">
        <v>115</v>
      </c>
      <c r="B4" s="81">
        <f>SUM(Ouput_table!$P$2:$P$101)</f>
        <v>0.17458999999999997</v>
      </c>
      <c r="E4">
        <f>COUNTIF(Ouput_table!$H$2:$H$101,Summary_species!F4)</f>
        <v>7</v>
      </c>
      <c r="F4" s="6" t="s">
        <v>203</v>
      </c>
      <c r="G4">
        <f>SUMIF(Ouput_table!$H$2:$H$101,Summary_species!F4,Ouput_table!$M$2:$M$101)</f>
        <v>0.74562499999999998</v>
      </c>
      <c r="H4">
        <f>SUMIF(Ouput_table!$H$2:$H$101,Summary_species!F4,Ouput_table!$P$2:$P$101)</f>
        <v>4.5725000000000002E-2</v>
      </c>
      <c r="I4" s="82">
        <f>((G4-H4)/(G4))</f>
        <v>0.93867560771165126</v>
      </c>
      <c r="L4" s="82"/>
      <c r="M4" s="90"/>
      <c r="N4" s="90"/>
      <c r="O4" s="90"/>
      <c r="P4" s="90"/>
    </row>
    <row r="5" spans="1:16" ht="16.5" x14ac:dyDescent="0.3">
      <c r="E5">
        <f>COUNTIF(Ouput_table!$H$2:$H$101,Summary_species!F5)</f>
        <v>3</v>
      </c>
      <c r="F5" s="6" t="s">
        <v>208</v>
      </c>
      <c r="G5">
        <f>SUMIF(Ouput_table!$H$2:$H$101,Summary_species!F5,Ouput_table!$M$2:$M$101)</f>
        <v>1.085E-2</v>
      </c>
      <c r="H5">
        <f>SUMIF(Ouput_table!$H$2:$H$101,Summary_species!F5,Ouput_table!$P$2:$P$101)</f>
        <v>1.4999999999999999E-4</v>
      </c>
      <c r="I5" s="82">
        <f>((G5-H5)/(G5))</f>
        <v>0.98617511520737322</v>
      </c>
      <c r="L5" s="82"/>
      <c r="M5" s="90"/>
      <c r="N5" s="90"/>
      <c r="O5" s="90"/>
      <c r="P5" s="90"/>
    </row>
    <row r="6" spans="1:16" ht="16.5" x14ac:dyDescent="0.3">
      <c r="E6">
        <f>COUNTIF(Ouput_table!$H$2:$H$101,Summary_species!F6)</f>
        <v>11</v>
      </c>
      <c r="F6" s="6" t="s">
        <v>192</v>
      </c>
      <c r="G6">
        <f>SUMIF(Ouput_table!$H$2:$H$101,Summary_species!F6,Ouput_table!$M$2:$M$101)</f>
        <v>0.27365</v>
      </c>
      <c r="H6">
        <f>SUMIF(Ouput_table!$H$2:$H$101,Summary_species!F6,Ouput_table!$P$2:$P$101)</f>
        <v>1.6205000000000004E-2</v>
      </c>
      <c r="I6" s="82">
        <f>((G6-H6)/(G6))</f>
        <v>0.94078202082952667</v>
      </c>
      <c r="L6" s="82"/>
      <c r="M6" s="90"/>
      <c r="N6" s="90"/>
      <c r="O6" s="90"/>
      <c r="P6" s="90"/>
    </row>
    <row r="7" spans="1:16" x14ac:dyDescent="0.25">
      <c r="E7">
        <f>COUNTIF(Ouput_table!$H$2:$H$101,Summary_species!F7)</f>
        <v>1</v>
      </c>
      <c r="F7" t="s">
        <v>194</v>
      </c>
      <c r="G7">
        <f>SUMIF(Ouput_table!$H$2:$H$101,Summary_species!F7,Ouput_table!$M$2:$M$101)</f>
        <v>8.4999999999999995E-4</v>
      </c>
      <c r="H7">
        <f>SUMIF(Ouput_table!$H$2:$H$101,Summary_species!F7,Ouput_table!$P$2:$P$101)</f>
        <v>5.0000000000000004E-6</v>
      </c>
      <c r="I7" s="82">
        <f>((G7-H7)/(G7))</f>
        <v>0.99411764705882355</v>
      </c>
      <c r="L7" s="82"/>
      <c r="N7" s="90"/>
      <c r="O7" s="90"/>
      <c r="P7" s="90"/>
    </row>
    <row r="8" spans="1:16" x14ac:dyDescent="0.25">
      <c r="E8">
        <f>COUNTIF(Ouput_table!$H$2:$H$101,Summary_species!F8)</f>
        <v>1</v>
      </c>
      <c r="F8" t="s">
        <v>200</v>
      </c>
      <c r="G8">
        <f>SUMIF(Ouput_table!$H$2:$H$101,Summary_species!F8,Ouput_table!$M$2:$M$101)</f>
        <v>6.25E-2</v>
      </c>
      <c r="H8">
        <f>SUMIF(Ouput_table!$H$2:$H$101,Summary_species!F8,Ouput_table!$P$2:$P$101)</f>
        <v>1.4999999999999999E-2</v>
      </c>
      <c r="I8" s="82">
        <f>((G8-H8)/(G8))</f>
        <v>0.76</v>
      </c>
      <c r="L8" s="82"/>
      <c r="N8" s="90"/>
      <c r="O8" s="90"/>
      <c r="P8" s="90"/>
    </row>
    <row r="9" spans="1:16" x14ac:dyDescent="0.25">
      <c r="E9">
        <f>COUNTIF(Ouput_table!$H$2:$H$101,Summary_species!F9)</f>
        <v>1</v>
      </c>
      <c r="F9" t="s">
        <v>273</v>
      </c>
      <c r="G9">
        <f>SUMIF(Ouput_table!$H$2:$H$101,Summary_species!F9,Ouput_table!$M$2:$M$101)</f>
        <v>3.0000000000000001E-5</v>
      </c>
      <c r="H9">
        <f>SUMIF(Ouput_table!$H$2:$H$101,Summary_species!F9,Ouput_table!$P$2:$P$101)</f>
        <v>5.0000000000000004E-6</v>
      </c>
      <c r="I9" s="82">
        <f>((G9-H9)/(G9))</f>
        <v>0.83333333333333337</v>
      </c>
      <c r="L9" s="82"/>
      <c r="N9" s="90"/>
      <c r="O9" s="90"/>
      <c r="P9" s="90"/>
    </row>
    <row r="10" spans="1:16" x14ac:dyDescent="0.25">
      <c r="E10">
        <f>COUNTIF(Ouput_table!$H$2:$H$101,Summary_species!F10)</f>
        <v>75</v>
      </c>
      <c r="G10">
        <f>SUMIF(Ouput_table!$H$2:$H$101,Summary_species!F10,Ouput_table!$M$2:$M$101)</f>
        <v>0</v>
      </c>
      <c r="H10">
        <f>SUMIF(Ouput_table!$H$2:$H$101,Summary_species!F10,Ouput_table!$P$2:$P$101)</f>
        <v>0</v>
      </c>
      <c r="I10" s="82" t="e">
        <f t="shared" ref="I4:I22" si="0">((G10-H10)/(G10))</f>
        <v>#DIV/0!</v>
      </c>
      <c r="L10" s="82"/>
      <c r="N10" s="90"/>
      <c r="O10" s="90"/>
      <c r="P10" s="90"/>
    </row>
    <row r="11" spans="1:16" x14ac:dyDescent="0.25">
      <c r="E11">
        <f>COUNTIF(Ouput_table!$H$2:$H$101,Summary_species!F11)</f>
        <v>75</v>
      </c>
      <c r="G11">
        <f>SUMIF(Ouput_table!$H$2:$H$101,Summary_species!F11,Ouput_table!$M$2:$M$101)</f>
        <v>0</v>
      </c>
      <c r="H11">
        <f>SUMIF(Ouput_table!$H$2:$H$101,Summary_species!F11,Ouput_table!$P$2:$P$101)</f>
        <v>0</v>
      </c>
      <c r="I11" s="82" t="e">
        <f t="shared" si="0"/>
        <v>#DIV/0!</v>
      </c>
      <c r="L11" s="82"/>
      <c r="N11" s="90"/>
      <c r="O11" s="90"/>
      <c r="P11" s="90"/>
    </row>
    <row r="12" spans="1:16" x14ac:dyDescent="0.25">
      <c r="E12">
        <f>COUNTIF(Ouput_table!$H$2:$H$101,Summary_species!F12)</f>
        <v>75</v>
      </c>
      <c r="G12">
        <f>SUMIF(Ouput_table!$H$2:$H$101,Summary_species!F12,Ouput_table!$M$2:$M$101)</f>
        <v>0</v>
      </c>
      <c r="H12">
        <f>SUMIF(Ouput_table!$H$2:$H$101,Summary_species!F12,Ouput_table!$P$2:$P$101)</f>
        <v>0</v>
      </c>
      <c r="I12" s="82" t="e">
        <f t="shared" si="0"/>
        <v>#DIV/0!</v>
      </c>
      <c r="L12" s="82"/>
      <c r="N12" s="90"/>
      <c r="O12" s="90"/>
      <c r="P12" s="90"/>
    </row>
    <row r="13" spans="1:16" x14ac:dyDescent="0.25">
      <c r="E13">
        <f>COUNTIF(Ouput_table!$H$2:$H$101,Summary_species!F13)</f>
        <v>75</v>
      </c>
      <c r="G13">
        <f>SUMIF(Ouput_table!$H$2:$H$101,Summary_species!F13,Ouput_table!$M$2:$M$101)</f>
        <v>0</v>
      </c>
      <c r="H13">
        <f>SUMIF(Ouput_table!$H$2:$H$101,Summary_species!F13,Ouput_table!$P$2:$P$101)</f>
        <v>0</v>
      </c>
      <c r="I13" s="82" t="e">
        <f t="shared" si="0"/>
        <v>#DIV/0!</v>
      </c>
      <c r="L13" s="82"/>
      <c r="N13" s="90"/>
      <c r="O13" s="90"/>
      <c r="P13" s="90"/>
    </row>
    <row r="14" spans="1:16" x14ac:dyDescent="0.25">
      <c r="E14">
        <f>COUNTIF(Ouput_table!$H$2:$H$101,Summary_species!F14)</f>
        <v>75</v>
      </c>
      <c r="G14">
        <f>SUMIF(Ouput_table!$H$2:$H$101,Summary_species!F14,Ouput_table!$M$2:$M$101)</f>
        <v>0</v>
      </c>
      <c r="H14">
        <f>SUMIF(Ouput_table!$H$2:$H$101,Summary_species!F14,Ouput_table!$P$2:$P$101)</f>
        <v>0</v>
      </c>
      <c r="I14" s="82" t="e">
        <f t="shared" si="0"/>
        <v>#DIV/0!</v>
      </c>
      <c r="L14" s="82"/>
      <c r="N14" s="90"/>
      <c r="O14" s="90"/>
      <c r="P14" s="90"/>
    </row>
    <row r="15" spans="1:16" x14ac:dyDescent="0.25">
      <c r="E15">
        <f>COUNTIF(Ouput_table!$H$2:$H$101,Summary_species!F15)</f>
        <v>75</v>
      </c>
      <c r="G15">
        <f>SUMIF(Ouput_table!$H$2:$H$101,Summary_species!F15,Ouput_table!$M$2:$M$101)</f>
        <v>0</v>
      </c>
      <c r="H15">
        <f>SUMIF(Ouput_table!$H$2:$H$101,Summary_species!F15,Ouput_table!$P$2:$P$101)</f>
        <v>0</v>
      </c>
      <c r="I15" s="82" t="e">
        <f t="shared" si="0"/>
        <v>#DIV/0!</v>
      </c>
      <c r="L15" s="82"/>
      <c r="N15" s="90"/>
      <c r="O15" s="90"/>
      <c r="P15" s="90"/>
    </row>
    <row r="16" spans="1:16" x14ac:dyDescent="0.25">
      <c r="E16">
        <f>COUNTIF(Ouput_table!$H$2:$H$101,Summary_species!F16)</f>
        <v>75</v>
      </c>
      <c r="G16">
        <f>SUMIF(Ouput_table!$H$2:$H$101,Summary_species!F16,Ouput_table!$M$2:$M$101)</f>
        <v>0</v>
      </c>
      <c r="H16">
        <f>SUMIF(Ouput_table!$H$2:$H$101,Summary_species!F16,Ouput_table!$P$2:$P$101)</f>
        <v>0</v>
      </c>
      <c r="I16" s="82" t="e">
        <f t="shared" si="0"/>
        <v>#DIV/0!</v>
      </c>
      <c r="L16" s="82"/>
      <c r="N16" s="90"/>
      <c r="O16" s="90"/>
      <c r="P16" s="90"/>
    </row>
    <row r="17" spans="4:16" x14ac:dyDescent="0.25">
      <c r="E17">
        <f>COUNTIF(Ouput_table!$H$2:$H$101,Summary_species!F17)</f>
        <v>75</v>
      </c>
      <c r="G17">
        <f>SUMIF(Ouput_table!$H$2:$H$101,Summary_species!F17,Ouput_table!$M$2:$M$101)</f>
        <v>0</v>
      </c>
      <c r="H17">
        <f>SUMIF(Ouput_table!$H$2:$H$101,Summary_species!F17,Ouput_table!$P$2:$P$101)</f>
        <v>0</v>
      </c>
      <c r="I17" s="82" t="e">
        <f t="shared" si="0"/>
        <v>#DIV/0!</v>
      </c>
      <c r="L17" s="82"/>
      <c r="N17" s="90"/>
      <c r="O17" s="90"/>
      <c r="P17" s="90"/>
    </row>
    <row r="18" spans="4:16" x14ac:dyDescent="0.25">
      <c r="E18">
        <f>COUNTIF(Ouput_table!$H$2:$H$101,Summary_species!F18)</f>
        <v>75</v>
      </c>
      <c r="G18">
        <f>SUMIF(Ouput_table!$H$2:$H$101,Summary_species!F18,Ouput_table!$M$2:$M$101)</f>
        <v>0</v>
      </c>
      <c r="H18">
        <f>SUMIF(Ouput_table!$H$2:$H$101,Summary_species!F18,Ouput_table!$P$2:$P$101)</f>
        <v>0</v>
      </c>
      <c r="I18" s="82" t="e">
        <f t="shared" si="0"/>
        <v>#DIV/0!</v>
      </c>
      <c r="L18" s="82"/>
      <c r="N18" s="90"/>
      <c r="O18" s="90"/>
      <c r="P18" s="90"/>
    </row>
    <row r="19" spans="4:16" x14ac:dyDescent="0.25">
      <c r="E19">
        <f>COUNTIF(Ouput_table!$H$2:$H$101,Summary_species!F19)</f>
        <v>75</v>
      </c>
      <c r="G19">
        <f>SUMIF(Ouput_table!$H$2:$H$101,Summary_species!F19,Ouput_table!$M$2:$M$101)</f>
        <v>0</v>
      </c>
      <c r="H19">
        <f>SUMIF(Ouput_table!$H$2:$H$101,Summary_species!F19,Ouput_table!$P$2:$P$101)</f>
        <v>0</v>
      </c>
      <c r="I19" s="82" t="e">
        <f t="shared" si="0"/>
        <v>#DIV/0!</v>
      </c>
      <c r="L19" s="82"/>
      <c r="N19" s="90"/>
      <c r="O19" s="90"/>
      <c r="P19" s="90"/>
    </row>
    <row r="20" spans="4:16" x14ac:dyDescent="0.25">
      <c r="E20">
        <f>COUNTIF(Ouput_table!$H$2:$H$101,Summary_species!F20)</f>
        <v>75</v>
      </c>
      <c r="G20">
        <f>SUMIF(Ouput_table!$H$2:$H$101,Summary_species!F20,Ouput_table!$M$2:$M$101)</f>
        <v>0</v>
      </c>
      <c r="H20">
        <f>SUMIF(Ouput_table!$H$2:$H$101,Summary_species!F20,Ouput_table!$P$2:$P$101)</f>
        <v>0</v>
      </c>
      <c r="I20" s="82" t="e">
        <f t="shared" si="0"/>
        <v>#DIV/0!</v>
      </c>
      <c r="L20" s="82"/>
      <c r="N20" s="90"/>
      <c r="O20" s="90"/>
      <c r="P20" s="90"/>
    </row>
    <row r="21" spans="4:16" x14ac:dyDescent="0.25">
      <c r="E21">
        <f>COUNTIF(Ouput_table!$H$2:$H$101,Summary_species!F21)</f>
        <v>75</v>
      </c>
      <c r="G21">
        <f>SUMIF(Ouput_table!$H$2:$H$101,Summary_species!F21,Ouput_table!$M$2:$M$101)</f>
        <v>0</v>
      </c>
      <c r="H21">
        <f>SUMIF(Ouput_table!$H$2:$H$101,Summary_species!F21,Ouput_table!$P$2:$P$101)</f>
        <v>0</v>
      </c>
      <c r="I21" s="82" t="e">
        <f t="shared" si="0"/>
        <v>#DIV/0!</v>
      </c>
      <c r="L21" s="82"/>
      <c r="N21" s="90"/>
      <c r="O21" s="90"/>
      <c r="P21" s="90"/>
    </row>
    <row r="22" spans="4:16" x14ac:dyDescent="0.25">
      <c r="E22">
        <f>COUNTIF(Ouput_table!$H$2:$H$101,Summary_species!F22)</f>
        <v>75</v>
      </c>
      <c r="G22">
        <f>SUMIF(Ouput_table!$H$2:$H$101,Summary_species!F22,Ouput_table!$M$2:$M$101)</f>
        <v>0</v>
      </c>
      <c r="H22">
        <f>SUMIF(Ouput_table!$H$2:$H$101,Summary_species!F22,Ouput_table!$P$2:$P$101)</f>
        <v>0</v>
      </c>
      <c r="I22" s="82" t="e">
        <f t="shared" si="0"/>
        <v>#DIV/0!</v>
      </c>
      <c r="L22" s="82"/>
      <c r="N22" s="90"/>
      <c r="O22" s="90"/>
      <c r="P22" s="90"/>
    </row>
    <row r="23" spans="4:16" x14ac:dyDescent="0.25">
      <c r="G23" t="str">
        <f>IF(LEN(F23)&lt;2,"",SUMIF(#REF!,F23,#REF!))</f>
        <v/>
      </c>
      <c r="H23" t="str">
        <f>IF(LEN(F23)&lt;2,"",SUMIF(#REF!,F23,#REF!))</f>
        <v/>
      </c>
      <c r="I23" s="82" t="str">
        <f t="shared" ref="I23:I73" si="1">IF(LEN(F23)&lt;2,"",(G23-H23)/G23)</f>
        <v/>
      </c>
      <c r="L23" s="82"/>
      <c r="N23" s="90"/>
      <c r="O23" s="90"/>
      <c r="P23" s="90"/>
    </row>
    <row r="24" spans="4:16" x14ac:dyDescent="0.25">
      <c r="D24" t="str">
        <f>IF(LEN(F24)&lt;2,"",COUNTIFS(#REF!,F24,#REF!,"Yes"))</f>
        <v/>
      </c>
      <c r="E24" t="str">
        <f>IF(LEN(F24)&lt;2,"",COUNTIF(#REF!,F24))</f>
        <v/>
      </c>
      <c r="G24" t="str">
        <f>IF(LEN(F24)&lt;2,"",SUMIF(#REF!,F24,#REF!))</f>
        <v/>
      </c>
      <c r="H24" t="str">
        <f>IF(LEN(F24)&lt;2,"",SUMIF(#REF!,F24,#REF!))</f>
        <v/>
      </c>
      <c r="I24" s="82" t="str">
        <f t="shared" si="1"/>
        <v/>
      </c>
      <c r="L24" s="82"/>
      <c r="N24" s="90"/>
      <c r="O24" s="90"/>
      <c r="P24" s="90"/>
    </row>
    <row r="25" spans="4:16" x14ac:dyDescent="0.25">
      <c r="D25" t="str">
        <f>IF(LEN(F25)&lt;2,"",COUNTIFS(#REF!,F25,#REF!,"Yes"))</f>
        <v/>
      </c>
      <c r="E25" t="str">
        <f>IF(LEN(F25)&lt;2,"",COUNTIF(#REF!,F25))</f>
        <v/>
      </c>
      <c r="G25" t="str">
        <f>IF(LEN(F25)&lt;2,"",SUMIF(#REF!,F25,#REF!))</f>
        <v/>
      </c>
      <c r="H25" t="str">
        <f>IF(LEN(F25)&lt;2,"",SUMIF(#REF!,F25,#REF!))</f>
        <v/>
      </c>
      <c r="I25" s="82" t="str">
        <f t="shared" si="1"/>
        <v/>
      </c>
      <c r="L25" s="82"/>
      <c r="N25" s="90"/>
      <c r="O25" s="90"/>
      <c r="P25" s="90"/>
    </row>
    <row r="26" spans="4:16" x14ac:dyDescent="0.25">
      <c r="D26" t="str">
        <f>IF(LEN(F26)&lt;2,"",COUNTIFS(#REF!,F26,#REF!,"Yes"))</f>
        <v/>
      </c>
      <c r="E26" t="str">
        <f>IF(LEN(F26)&lt;2,"",COUNTIF(#REF!,F26))</f>
        <v/>
      </c>
      <c r="G26" t="str">
        <f>IF(LEN(F26)&lt;2,"",SUMIF(#REF!,F26,#REF!))</f>
        <v/>
      </c>
      <c r="H26" t="str">
        <f>IF(LEN(F26)&lt;2,"",SUMIF(#REF!,F26,#REF!))</f>
        <v/>
      </c>
      <c r="I26" s="82" t="str">
        <f t="shared" si="1"/>
        <v/>
      </c>
      <c r="L26" s="82"/>
      <c r="N26" s="90"/>
      <c r="O26" s="90"/>
      <c r="P26" s="90"/>
    </row>
    <row r="27" spans="4:16" x14ac:dyDescent="0.25">
      <c r="D27" t="str">
        <f>IF(LEN(F27)&lt;2,"",COUNTIFS(#REF!,F27,#REF!,"Yes"))</f>
        <v/>
      </c>
      <c r="E27" t="str">
        <f>IF(LEN(F27)&lt;2,"",COUNTIF(#REF!,F27))</f>
        <v/>
      </c>
      <c r="G27" t="str">
        <f>IF(LEN(F27)&lt;2,"",SUMIF(#REF!,F27,#REF!))</f>
        <v/>
      </c>
      <c r="H27" t="str">
        <f>IF(LEN(F27)&lt;2,"",SUMIF(#REF!,F27,#REF!))</f>
        <v/>
      </c>
      <c r="I27" s="82" t="str">
        <f t="shared" si="1"/>
        <v/>
      </c>
      <c r="L27" s="82"/>
      <c r="N27" s="90"/>
      <c r="O27" s="90"/>
      <c r="P27" s="90"/>
    </row>
    <row r="28" spans="4:16" x14ac:dyDescent="0.25">
      <c r="D28" t="str">
        <f>IF(LEN(F28)&lt;2,"",COUNTIFS(#REF!,F28,#REF!,"Yes"))</f>
        <v/>
      </c>
      <c r="E28" t="str">
        <f>IF(LEN(F28)&lt;2,"",COUNTIF(#REF!,F28))</f>
        <v/>
      </c>
      <c r="G28" t="str">
        <f>IF(LEN(F28)&lt;2,"",SUMIF(#REF!,F28,#REF!))</f>
        <v/>
      </c>
      <c r="H28" t="str">
        <f>IF(LEN(F28)&lt;2,"",SUMIF(#REF!,F28,#REF!))</f>
        <v/>
      </c>
      <c r="I28" s="82" t="str">
        <f t="shared" si="1"/>
        <v/>
      </c>
      <c r="L28" s="82"/>
      <c r="N28" s="90"/>
      <c r="O28" s="90"/>
      <c r="P28" s="90"/>
    </row>
    <row r="29" spans="4:16" x14ac:dyDescent="0.25">
      <c r="D29" t="str">
        <f>IF(LEN(F29)&lt;2,"",COUNTIFS(#REF!,F29,#REF!,"Yes"))</f>
        <v/>
      </c>
      <c r="E29" t="str">
        <f>IF(LEN(F29)&lt;2,"",COUNTIF(#REF!,F29))</f>
        <v/>
      </c>
      <c r="G29" t="str">
        <f>IF(LEN(F29)&lt;2,"",SUMIF(#REF!,F29,#REF!))</f>
        <v/>
      </c>
      <c r="H29" t="str">
        <f>IF(LEN(F29)&lt;2,"",SUMIF(#REF!,F29,#REF!))</f>
        <v/>
      </c>
      <c r="I29" s="82" t="str">
        <f t="shared" si="1"/>
        <v/>
      </c>
      <c r="L29" s="82"/>
      <c r="N29" s="90"/>
      <c r="O29" s="90"/>
      <c r="P29" s="90"/>
    </row>
    <row r="30" spans="4:16" x14ac:dyDescent="0.25">
      <c r="D30" t="str">
        <f>IF(LEN(F30)&lt;2,"",COUNTIFS(#REF!,F30,#REF!,"Yes"))</f>
        <v/>
      </c>
      <c r="E30" t="str">
        <f>IF(LEN(F30)&lt;2,"",COUNTIF(#REF!,F30))</f>
        <v/>
      </c>
      <c r="G30" t="str">
        <f>IF(LEN(F30)&lt;2,"",SUMIF(#REF!,F30,#REF!))</f>
        <v/>
      </c>
      <c r="H30" t="str">
        <f>IF(LEN(F30)&lt;2,"",SUMIF(#REF!,F30,#REF!))</f>
        <v/>
      </c>
      <c r="I30" s="82" t="str">
        <f t="shared" si="1"/>
        <v/>
      </c>
      <c r="L30" s="82"/>
      <c r="N30" s="90"/>
      <c r="O30" s="90"/>
      <c r="P30" s="90"/>
    </row>
    <row r="31" spans="4:16" x14ac:dyDescent="0.25">
      <c r="D31" t="str">
        <f>IF(LEN(F31)&lt;2,"",COUNTIFS(#REF!,F31,#REF!,"Yes"))</f>
        <v/>
      </c>
      <c r="E31" t="str">
        <f>IF(LEN(F31)&lt;2,"",COUNTIF(#REF!,F31))</f>
        <v/>
      </c>
      <c r="G31" t="str">
        <f>IF(LEN(F31)&lt;2,"",SUMIF(#REF!,F31,#REF!))</f>
        <v/>
      </c>
      <c r="H31" t="str">
        <f>IF(LEN(F31)&lt;2,"",SUMIF(#REF!,F31,#REF!))</f>
        <v/>
      </c>
      <c r="I31" s="82" t="str">
        <f t="shared" si="1"/>
        <v/>
      </c>
      <c r="L31" s="82"/>
      <c r="N31" s="90"/>
      <c r="O31" s="90"/>
      <c r="P31" s="90"/>
    </row>
    <row r="32" spans="4:16" x14ac:dyDescent="0.25">
      <c r="D32" t="str">
        <f>IF(LEN(F32)&lt;2,"",COUNTIFS(#REF!,F32,#REF!,"Yes"))</f>
        <v/>
      </c>
      <c r="E32" t="str">
        <f>IF(LEN(F32)&lt;2,"",COUNTIF(#REF!,F32))</f>
        <v/>
      </c>
      <c r="G32" t="str">
        <f>IF(LEN(F32)&lt;2,"",SUMIF(#REF!,F32,#REF!))</f>
        <v/>
      </c>
      <c r="H32" t="str">
        <f>IF(LEN(F32)&lt;2,"",SUMIF(#REF!,F32,#REF!))</f>
        <v/>
      </c>
      <c r="I32" s="82" t="str">
        <f t="shared" si="1"/>
        <v/>
      </c>
      <c r="L32" s="82"/>
      <c r="N32" s="90"/>
      <c r="O32" s="90"/>
      <c r="P32" s="90"/>
    </row>
    <row r="33" spans="4:16" x14ac:dyDescent="0.25">
      <c r="D33" t="str">
        <f>IF(LEN(F33)&lt;2,"",COUNTIFS(#REF!,F33,#REF!,"Yes"))</f>
        <v/>
      </c>
      <c r="E33" t="str">
        <f>IF(LEN(F33)&lt;2,"",COUNTIF(#REF!,F33))</f>
        <v/>
      </c>
      <c r="G33" t="str">
        <f>IF(LEN(F33)&lt;2,"",SUMIF(#REF!,F33,#REF!))</f>
        <v/>
      </c>
      <c r="H33" t="str">
        <f>IF(LEN(F33)&lt;2,"",SUMIF(#REF!,F33,#REF!))</f>
        <v/>
      </c>
      <c r="I33" s="82" t="str">
        <f t="shared" si="1"/>
        <v/>
      </c>
      <c r="L33" s="82"/>
      <c r="N33" s="90"/>
      <c r="O33" s="90"/>
      <c r="P33" s="90"/>
    </row>
    <row r="34" spans="4:16" x14ac:dyDescent="0.25">
      <c r="D34" t="str">
        <f>IF(LEN(F34)&lt;2,"",COUNTIFS(#REF!,F34,#REF!,"Yes"))</f>
        <v/>
      </c>
      <c r="E34" t="str">
        <f>IF(LEN(F34)&lt;2,"",COUNTIF(#REF!,F34))</f>
        <v/>
      </c>
      <c r="G34" t="str">
        <f>IF(LEN(F34)&lt;2,"",SUMIF(#REF!,F34,#REF!))</f>
        <v/>
      </c>
      <c r="H34" t="str">
        <f>IF(LEN(F34)&lt;2,"",SUMIF(#REF!,F34,#REF!))</f>
        <v/>
      </c>
      <c r="I34" s="82" t="str">
        <f t="shared" si="1"/>
        <v/>
      </c>
      <c r="L34" s="82"/>
      <c r="N34" s="90"/>
      <c r="O34" s="90"/>
      <c r="P34" s="90"/>
    </row>
    <row r="35" spans="4:16" x14ac:dyDescent="0.25">
      <c r="D35" t="str">
        <f>IF(LEN(F35)&lt;2,"",COUNTIFS(#REF!,F35,#REF!,"Yes"))</f>
        <v/>
      </c>
      <c r="E35" t="str">
        <f>IF(LEN(F35)&lt;2,"",COUNTIF(#REF!,F35))</f>
        <v/>
      </c>
      <c r="G35" t="str">
        <f>IF(LEN(F35)&lt;2,"",SUMIF(#REF!,F35,#REF!))</f>
        <v/>
      </c>
      <c r="H35" t="str">
        <f>IF(LEN(F35)&lt;2,"",SUMIF(#REF!,F35,#REF!))</f>
        <v/>
      </c>
      <c r="I35" s="82" t="str">
        <f t="shared" si="1"/>
        <v/>
      </c>
      <c r="L35" s="82"/>
      <c r="N35" s="90"/>
      <c r="O35" s="90"/>
      <c r="P35" s="90"/>
    </row>
    <row r="36" spans="4:16" x14ac:dyDescent="0.25">
      <c r="D36" t="str">
        <f>IF(LEN(F36)&lt;2,"",COUNTIFS(#REF!,F36,#REF!,"Yes"))</f>
        <v/>
      </c>
      <c r="E36" t="str">
        <f>IF(LEN(F36)&lt;2,"",COUNTIF(#REF!,F36))</f>
        <v/>
      </c>
      <c r="G36" t="str">
        <f>IF(LEN(F36)&lt;2,"",SUMIF(#REF!,F36,#REF!))</f>
        <v/>
      </c>
      <c r="H36" t="str">
        <f>IF(LEN(F36)&lt;2,"",SUMIF(#REF!,F36,#REF!))</f>
        <v/>
      </c>
      <c r="I36" s="82" t="str">
        <f t="shared" si="1"/>
        <v/>
      </c>
      <c r="L36" s="82"/>
      <c r="N36" s="90"/>
      <c r="O36" s="90"/>
      <c r="P36" s="90"/>
    </row>
    <row r="37" spans="4:16" x14ac:dyDescent="0.25">
      <c r="D37" t="str">
        <f>IF(LEN(F37)&lt;2,"",COUNTIFS(#REF!,F37,#REF!,"Yes"))</f>
        <v/>
      </c>
      <c r="E37" t="str">
        <f>IF(LEN(F37)&lt;2,"",COUNTIF(#REF!,F37))</f>
        <v/>
      </c>
      <c r="G37" t="str">
        <f>IF(LEN(F37)&lt;2,"",SUMIF(#REF!,F37,#REF!))</f>
        <v/>
      </c>
      <c r="H37" t="str">
        <f>IF(LEN(F37)&lt;2,"",SUMIF(#REF!,F37,#REF!))</f>
        <v/>
      </c>
      <c r="I37" s="82" t="str">
        <f t="shared" si="1"/>
        <v/>
      </c>
      <c r="L37" s="82"/>
      <c r="N37" s="90"/>
      <c r="O37" s="90"/>
      <c r="P37" s="90"/>
    </row>
    <row r="38" spans="4:16" x14ac:dyDescent="0.25">
      <c r="D38" t="str">
        <f>IF(LEN(F38)&lt;2,"",COUNTIFS(#REF!,F38,#REF!,"Yes"))</f>
        <v/>
      </c>
      <c r="E38" t="str">
        <f>IF(LEN(F38)&lt;2,"",COUNTIF(#REF!,F38))</f>
        <v/>
      </c>
      <c r="G38" t="str">
        <f>IF(LEN(F38)&lt;2,"",SUMIF(#REF!,F38,#REF!))</f>
        <v/>
      </c>
      <c r="H38" t="str">
        <f>IF(LEN(F38)&lt;2,"",SUMIF(#REF!,F38,#REF!))</f>
        <v/>
      </c>
      <c r="I38" s="82" t="str">
        <f t="shared" si="1"/>
        <v/>
      </c>
      <c r="L38" s="82"/>
      <c r="N38" s="90"/>
      <c r="O38" s="90"/>
      <c r="P38" s="90"/>
    </row>
    <row r="39" spans="4:16" x14ac:dyDescent="0.25">
      <c r="D39" t="str">
        <f>IF(LEN(F39)&lt;2,"",COUNTIFS(#REF!,F39,#REF!,"Yes"))</f>
        <v/>
      </c>
      <c r="E39" t="str">
        <f>IF(LEN(F39)&lt;2,"",COUNTIF(#REF!,F39))</f>
        <v/>
      </c>
      <c r="G39" t="str">
        <f>IF(LEN(F39)&lt;2,"",SUMIF(#REF!,F39,#REF!))</f>
        <v/>
      </c>
      <c r="H39" t="str">
        <f>IF(LEN(F39)&lt;2,"",SUMIF(#REF!,F39,#REF!))</f>
        <v/>
      </c>
      <c r="I39" s="82" t="str">
        <f t="shared" si="1"/>
        <v/>
      </c>
      <c r="L39" s="82"/>
      <c r="N39" s="90"/>
      <c r="O39" s="90"/>
      <c r="P39" s="90"/>
    </row>
    <row r="40" spans="4:16" x14ac:dyDescent="0.25">
      <c r="D40" t="str">
        <f>IF(LEN(F40)&lt;2,"",COUNTIFS(#REF!,F40,#REF!,"Yes"))</f>
        <v/>
      </c>
      <c r="E40" t="str">
        <f>IF(LEN(F40)&lt;2,"",COUNTIF(#REF!,F40))</f>
        <v/>
      </c>
      <c r="G40" t="str">
        <f>IF(LEN(F40)&lt;2,"",SUMIF(#REF!,F40,#REF!))</f>
        <v/>
      </c>
      <c r="H40" t="str">
        <f>IF(LEN(F40)&lt;2,"",SUMIF(#REF!,F40,#REF!))</f>
        <v/>
      </c>
      <c r="I40" s="82" t="str">
        <f t="shared" si="1"/>
        <v/>
      </c>
      <c r="L40" s="82"/>
      <c r="N40" s="90"/>
      <c r="O40" s="90"/>
      <c r="P40" s="90"/>
    </row>
    <row r="41" spans="4:16" x14ac:dyDescent="0.25">
      <c r="D41" t="str">
        <f>IF(LEN(F41)&lt;2,"",COUNTIFS(#REF!,F41,#REF!,"Yes"))</f>
        <v/>
      </c>
      <c r="E41" t="str">
        <f>IF(LEN(F41)&lt;2,"",COUNTIF(#REF!,F41))</f>
        <v/>
      </c>
      <c r="G41" t="str">
        <f>IF(LEN(F41)&lt;2,"",SUMIF(#REF!,F41,#REF!))</f>
        <v/>
      </c>
      <c r="H41" t="str">
        <f>IF(LEN(F41)&lt;2,"",SUMIF(#REF!,F41,#REF!))</f>
        <v/>
      </c>
      <c r="I41" s="82" t="str">
        <f t="shared" si="1"/>
        <v/>
      </c>
      <c r="L41" s="82"/>
      <c r="N41" s="90"/>
      <c r="O41" s="90"/>
      <c r="P41" s="90"/>
    </row>
    <row r="42" spans="4:16" x14ac:dyDescent="0.25">
      <c r="D42" t="str">
        <f>IF(LEN(F42)&lt;2,"",COUNTIFS(#REF!,F42,#REF!,"Yes"))</f>
        <v/>
      </c>
      <c r="E42" t="str">
        <f>IF(LEN(F42)&lt;2,"",COUNTIF(#REF!,F42))</f>
        <v/>
      </c>
      <c r="G42" t="str">
        <f>IF(LEN(F42)&lt;2,"",SUMIF(#REF!,F42,#REF!))</f>
        <v/>
      </c>
      <c r="H42" t="str">
        <f>IF(LEN(F42)&lt;2,"",SUMIF(#REF!,F42,#REF!))</f>
        <v/>
      </c>
      <c r="I42" s="82" t="str">
        <f t="shared" si="1"/>
        <v/>
      </c>
      <c r="L42" s="82"/>
      <c r="N42" s="90"/>
      <c r="O42" s="90"/>
      <c r="P42" s="90"/>
    </row>
    <row r="43" spans="4:16" x14ac:dyDescent="0.25">
      <c r="D43" t="str">
        <f>IF(LEN(F43)&lt;2,"",COUNTIFS(#REF!,F43,#REF!,"Yes"))</f>
        <v/>
      </c>
      <c r="E43" t="str">
        <f>IF(LEN(F43)&lt;2,"",COUNTIF(#REF!,F43))</f>
        <v/>
      </c>
      <c r="G43" t="str">
        <f>IF(LEN(F43)&lt;2,"",SUMIF(#REF!,F43,#REF!))</f>
        <v/>
      </c>
      <c r="H43" t="str">
        <f>IF(LEN(F43)&lt;2,"",SUMIF(#REF!,F43,#REF!))</f>
        <v/>
      </c>
      <c r="I43" s="82" t="str">
        <f t="shared" si="1"/>
        <v/>
      </c>
      <c r="L43" s="82"/>
      <c r="N43" s="90"/>
      <c r="O43" s="90"/>
      <c r="P43" s="90"/>
    </row>
    <row r="44" spans="4:16" x14ac:dyDescent="0.25">
      <c r="D44" t="str">
        <f>IF(LEN(F44)&lt;2,"",COUNTIFS(#REF!,F44,#REF!,"Yes"))</f>
        <v/>
      </c>
      <c r="E44" t="str">
        <f>IF(LEN(F44)&lt;2,"",COUNTIF(#REF!,F44))</f>
        <v/>
      </c>
      <c r="G44" t="str">
        <f>IF(LEN(F44)&lt;2,"",SUMIF(#REF!,F44,#REF!))</f>
        <v/>
      </c>
      <c r="H44" t="str">
        <f>IF(LEN(F44)&lt;2,"",SUMIF(#REF!,F44,#REF!))</f>
        <v/>
      </c>
      <c r="I44" s="82" t="str">
        <f t="shared" si="1"/>
        <v/>
      </c>
      <c r="L44" s="82"/>
      <c r="N44" s="90"/>
      <c r="O44" s="90"/>
      <c r="P44" s="90"/>
    </row>
    <row r="45" spans="4:16" x14ac:dyDescent="0.25">
      <c r="D45" t="str">
        <f>IF(LEN(F45)&lt;2,"",COUNTIFS(#REF!,F45,#REF!,"Yes"))</f>
        <v/>
      </c>
      <c r="E45" t="str">
        <f>IF(LEN(F45)&lt;2,"",COUNTIF(#REF!,F45))</f>
        <v/>
      </c>
      <c r="G45" t="str">
        <f>IF(LEN(F45)&lt;2,"",SUMIF(#REF!,F45,#REF!))</f>
        <v/>
      </c>
      <c r="H45" t="str">
        <f>IF(LEN(F45)&lt;2,"",SUMIF(#REF!,F45,#REF!))</f>
        <v/>
      </c>
      <c r="I45" s="82" t="str">
        <f t="shared" si="1"/>
        <v/>
      </c>
      <c r="L45" s="82"/>
      <c r="N45" s="90"/>
      <c r="O45" s="90"/>
      <c r="P45" s="90"/>
    </row>
    <row r="46" spans="4:16" x14ac:dyDescent="0.25">
      <c r="D46" t="str">
        <f>IF(LEN(F46)&lt;2,"",COUNTIFS(#REF!,F46,#REF!,"Yes"))</f>
        <v/>
      </c>
      <c r="E46" t="str">
        <f>IF(LEN(F46)&lt;2,"",COUNTIF(#REF!,F46))</f>
        <v/>
      </c>
      <c r="G46" t="str">
        <f>IF(LEN(F46)&lt;2,"",SUMIF(#REF!,F46,#REF!))</f>
        <v/>
      </c>
      <c r="H46" t="str">
        <f>IF(LEN(F46)&lt;2,"",SUMIF(#REF!,F46,#REF!))</f>
        <v/>
      </c>
      <c r="I46" s="82" t="str">
        <f t="shared" si="1"/>
        <v/>
      </c>
      <c r="L46" s="82"/>
      <c r="N46" s="90"/>
      <c r="O46" s="90"/>
      <c r="P46" s="90"/>
    </row>
    <row r="47" spans="4:16" x14ac:dyDescent="0.25">
      <c r="D47" t="str">
        <f>IF(LEN(F47)&lt;2,"",COUNTIFS(#REF!,F47,#REF!,"Yes"))</f>
        <v/>
      </c>
      <c r="E47" t="str">
        <f>IF(LEN(F47)&lt;2,"",COUNTIF(#REF!,F47))</f>
        <v/>
      </c>
      <c r="G47" t="str">
        <f>IF(LEN(F47)&lt;2,"",SUMIF(#REF!,F47,#REF!))</f>
        <v/>
      </c>
      <c r="H47" t="str">
        <f>IF(LEN(F47)&lt;2,"",SUMIF(#REF!,F47,#REF!))</f>
        <v/>
      </c>
      <c r="I47" s="82" t="str">
        <f t="shared" si="1"/>
        <v/>
      </c>
      <c r="L47" s="82"/>
      <c r="N47" s="90"/>
      <c r="O47" s="90"/>
      <c r="P47" s="90"/>
    </row>
    <row r="48" spans="4:16" x14ac:dyDescent="0.25">
      <c r="D48" t="str">
        <f>IF(LEN(F48)&lt;2,"",COUNTIFS(#REF!,F48,#REF!,"Yes"))</f>
        <v/>
      </c>
      <c r="E48" t="str">
        <f>IF(LEN(F48)&lt;2,"",COUNTIF(#REF!,F48))</f>
        <v/>
      </c>
      <c r="G48" t="str">
        <f>IF(LEN(F48)&lt;2,"",SUMIF(#REF!,F48,#REF!))</f>
        <v/>
      </c>
      <c r="H48" t="str">
        <f>IF(LEN(F48)&lt;2,"",SUMIF(#REF!,F48,#REF!))</f>
        <v/>
      </c>
      <c r="I48" s="82" t="str">
        <f t="shared" si="1"/>
        <v/>
      </c>
      <c r="L48" s="82"/>
      <c r="N48" s="90"/>
      <c r="O48" s="90"/>
      <c r="P48" s="90"/>
    </row>
    <row r="49" spans="4:16" x14ac:dyDescent="0.25">
      <c r="D49" t="str">
        <f>IF(LEN(F49)&lt;2,"",COUNTIFS(#REF!,F49,#REF!,"Yes"))</f>
        <v/>
      </c>
      <c r="E49" t="str">
        <f>IF(LEN(F49)&lt;2,"",COUNTIF(#REF!,F49))</f>
        <v/>
      </c>
      <c r="G49" t="str">
        <f>IF(LEN(F49)&lt;2,"",SUMIF(#REF!,F49,#REF!))</f>
        <v/>
      </c>
      <c r="H49" t="str">
        <f>IF(LEN(F49)&lt;2,"",SUMIF(#REF!,F49,#REF!))</f>
        <v/>
      </c>
      <c r="I49" s="82" t="str">
        <f t="shared" si="1"/>
        <v/>
      </c>
      <c r="L49" s="82"/>
      <c r="N49" s="90"/>
      <c r="O49" s="90"/>
      <c r="P49" s="90"/>
    </row>
    <row r="50" spans="4:16" x14ac:dyDescent="0.25">
      <c r="D50" t="str">
        <f>IF(LEN(F50)&lt;2,"",COUNTIFS(#REF!,F50,#REF!,"Yes"))</f>
        <v/>
      </c>
      <c r="E50" t="str">
        <f>IF(LEN(F50)&lt;2,"",COUNTIF(#REF!,F50))</f>
        <v/>
      </c>
      <c r="G50" t="str">
        <f>IF(LEN(F50)&lt;2,"",SUMIF(#REF!,F50,#REF!))</f>
        <v/>
      </c>
      <c r="H50" t="str">
        <f>IF(LEN(F50)&lt;2,"",SUMIF(#REF!,F50,#REF!))</f>
        <v/>
      </c>
      <c r="I50" s="82" t="str">
        <f t="shared" si="1"/>
        <v/>
      </c>
      <c r="L50" s="82"/>
      <c r="N50" s="90"/>
      <c r="O50" s="90"/>
      <c r="P50" s="90"/>
    </row>
    <row r="51" spans="4:16" x14ac:dyDescent="0.25">
      <c r="D51" t="str">
        <f>IF(LEN(F51)&lt;2,"",COUNTIFS(#REF!,F51,#REF!,"Yes"))</f>
        <v/>
      </c>
      <c r="E51" t="str">
        <f>IF(LEN(F51)&lt;2,"",COUNTIF(#REF!,F51))</f>
        <v/>
      </c>
      <c r="G51" t="str">
        <f>IF(LEN(F51)&lt;2,"",SUMIF(#REF!,F51,#REF!))</f>
        <v/>
      </c>
      <c r="H51" t="str">
        <f>IF(LEN(F51)&lt;2,"",SUMIF(#REF!,F51,#REF!))</f>
        <v/>
      </c>
      <c r="I51" s="82" t="str">
        <f t="shared" si="1"/>
        <v/>
      </c>
      <c r="L51" s="82"/>
      <c r="N51" s="90"/>
      <c r="O51" s="90"/>
      <c r="P51" s="90"/>
    </row>
    <row r="52" spans="4:16" x14ac:dyDescent="0.25">
      <c r="D52" t="str">
        <f>IF(LEN(F52)&lt;2,"",COUNTIFS(#REF!,F52,#REF!,"Yes"))</f>
        <v/>
      </c>
      <c r="E52" t="str">
        <f>IF(LEN(F52)&lt;2,"",COUNTIF(#REF!,F52))</f>
        <v/>
      </c>
      <c r="G52" t="str">
        <f>IF(LEN(F52)&lt;2,"",SUMIF(#REF!,F52,#REF!))</f>
        <v/>
      </c>
      <c r="H52" t="str">
        <f>IF(LEN(F52)&lt;2,"",SUMIF(#REF!,F52,#REF!))</f>
        <v/>
      </c>
      <c r="I52" s="82" t="str">
        <f t="shared" si="1"/>
        <v/>
      </c>
      <c r="L52" s="82"/>
      <c r="N52" s="90"/>
      <c r="O52" s="90"/>
      <c r="P52" s="90"/>
    </row>
    <row r="53" spans="4:16" x14ac:dyDescent="0.25">
      <c r="D53" t="str">
        <f>IF(LEN(F53)&lt;2,"",COUNTIFS(#REF!,F53,#REF!,"Yes"))</f>
        <v/>
      </c>
      <c r="E53" t="str">
        <f>IF(LEN(F53)&lt;2,"",COUNTIF(#REF!,F53))</f>
        <v/>
      </c>
      <c r="G53" t="str">
        <f>IF(LEN(F53)&lt;2,"",SUMIF(#REF!,F53,#REF!))</f>
        <v/>
      </c>
      <c r="H53" t="str">
        <f>IF(LEN(F53)&lt;2,"",SUMIF(#REF!,F53,#REF!))</f>
        <v/>
      </c>
      <c r="I53" s="82" t="str">
        <f t="shared" si="1"/>
        <v/>
      </c>
      <c r="L53" s="82"/>
      <c r="N53" s="90"/>
      <c r="O53" s="90"/>
      <c r="P53" s="90"/>
    </row>
    <row r="54" spans="4:16" x14ac:dyDescent="0.25">
      <c r="D54" t="str">
        <f>IF(LEN(F54)&lt;2,"",COUNTIFS(#REF!,F54,#REF!,"Yes"))</f>
        <v/>
      </c>
      <c r="E54" t="str">
        <f>IF(LEN(F54)&lt;2,"",COUNTIF(#REF!,F54))</f>
        <v/>
      </c>
      <c r="G54" t="str">
        <f>IF(LEN(F54)&lt;2,"",SUMIF(#REF!,F54,#REF!))</f>
        <v/>
      </c>
      <c r="H54" t="str">
        <f>IF(LEN(F54)&lt;2,"",SUMIF(#REF!,F54,#REF!))</f>
        <v/>
      </c>
      <c r="I54" s="82" t="str">
        <f t="shared" si="1"/>
        <v/>
      </c>
      <c r="L54" s="82"/>
      <c r="N54" s="90"/>
      <c r="O54" s="90"/>
      <c r="P54" s="90"/>
    </row>
    <row r="55" spans="4:16" x14ac:dyDescent="0.25">
      <c r="D55" t="str">
        <f>IF(LEN(F55)&lt;2,"",COUNTIFS(#REF!,F55,#REF!,"Yes"))</f>
        <v/>
      </c>
      <c r="E55" t="str">
        <f>IF(LEN(F55)&lt;2,"",COUNTIF(#REF!,F55))</f>
        <v/>
      </c>
      <c r="G55" t="str">
        <f>IF(LEN(F55)&lt;2,"",SUMIF(#REF!,F55,#REF!))</f>
        <v/>
      </c>
      <c r="H55" t="str">
        <f>IF(LEN(F55)&lt;2,"",SUMIF(#REF!,F55,#REF!))</f>
        <v/>
      </c>
      <c r="I55" s="82" t="str">
        <f t="shared" si="1"/>
        <v/>
      </c>
      <c r="L55" s="82"/>
      <c r="N55" s="90"/>
      <c r="O55" s="90"/>
      <c r="P55" s="90"/>
    </row>
    <row r="56" spans="4:16" x14ac:dyDescent="0.25">
      <c r="D56" t="str">
        <f>IF(LEN(F56)&lt;2,"",COUNTIFS(#REF!,F56,#REF!,"Yes"))</f>
        <v/>
      </c>
      <c r="E56" t="str">
        <f>IF(LEN(F56)&lt;2,"",COUNTIF(#REF!,F56))</f>
        <v/>
      </c>
      <c r="G56" t="str">
        <f>IF(LEN(F56)&lt;2,"",SUMIF(#REF!,F56,#REF!))</f>
        <v/>
      </c>
      <c r="H56" t="str">
        <f>IF(LEN(F56)&lt;2,"",SUMIF(#REF!,F56,#REF!))</f>
        <v/>
      </c>
      <c r="I56" s="82" t="str">
        <f t="shared" si="1"/>
        <v/>
      </c>
      <c r="L56" s="82"/>
      <c r="N56" s="90"/>
      <c r="O56" s="90"/>
      <c r="P56" s="90"/>
    </row>
    <row r="57" spans="4:16" x14ac:dyDescent="0.25">
      <c r="D57" t="str">
        <f>IF(LEN(F57)&lt;2,"",COUNTIFS(#REF!,F57,#REF!,"Yes"))</f>
        <v/>
      </c>
      <c r="E57" t="str">
        <f>IF(LEN(F57)&lt;2,"",COUNTIF(#REF!,F57))</f>
        <v/>
      </c>
      <c r="G57" t="str">
        <f>IF(LEN(F57)&lt;2,"",SUMIF(#REF!,F57,#REF!))</f>
        <v/>
      </c>
      <c r="H57" t="str">
        <f>IF(LEN(F57)&lt;2,"",SUMIF(#REF!,F57,#REF!))</f>
        <v/>
      </c>
      <c r="I57" s="82" t="str">
        <f t="shared" si="1"/>
        <v/>
      </c>
      <c r="L57" s="82"/>
      <c r="N57" s="90"/>
      <c r="O57" s="90"/>
      <c r="P57" s="90"/>
    </row>
    <row r="58" spans="4:16" x14ac:dyDescent="0.25">
      <c r="D58" t="str">
        <f>IF(LEN(F58)&lt;2,"",COUNTIFS(#REF!,F58,#REF!,"Yes"))</f>
        <v/>
      </c>
      <c r="E58" t="str">
        <f>IF(LEN(F58)&lt;2,"",COUNTIF(#REF!,F58))</f>
        <v/>
      </c>
      <c r="G58" t="str">
        <f>IF(LEN(F58)&lt;2,"",SUMIF(#REF!,F58,#REF!))</f>
        <v/>
      </c>
      <c r="H58" t="str">
        <f>IF(LEN(F58)&lt;2,"",SUMIF(#REF!,F58,#REF!))</f>
        <v/>
      </c>
      <c r="I58" s="82" t="str">
        <f t="shared" si="1"/>
        <v/>
      </c>
      <c r="L58" s="82"/>
      <c r="N58" s="90"/>
      <c r="O58" s="90"/>
      <c r="P58" s="90"/>
    </row>
    <row r="59" spans="4:16" x14ac:dyDescent="0.25">
      <c r="D59" t="str">
        <f>IF(LEN(F59)&lt;2,"",COUNTIFS(#REF!,F59,#REF!,"Yes"))</f>
        <v/>
      </c>
      <c r="E59" t="str">
        <f>IF(LEN(F59)&lt;2,"",COUNTIF(#REF!,F59))</f>
        <v/>
      </c>
      <c r="G59" t="str">
        <f>IF(LEN(F59)&lt;2,"",SUMIF(#REF!,F59,#REF!))</f>
        <v/>
      </c>
      <c r="H59" t="str">
        <f>IF(LEN(F59)&lt;2,"",SUMIF(#REF!,F59,#REF!))</f>
        <v/>
      </c>
      <c r="I59" s="82" t="str">
        <f t="shared" si="1"/>
        <v/>
      </c>
      <c r="L59" s="82"/>
      <c r="N59" s="90"/>
      <c r="O59" s="90"/>
      <c r="P59" s="90"/>
    </row>
    <row r="60" spans="4:16" x14ac:dyDescent="0.25">
      <c r="D60" t="str">
        <f>IF(LEN(F60)&lt;2,"",COUNTIFS(#REF!,F60,#REF!,"Yes"))</f>
        <v/>
      </c>
      <c r="E60" t="str">
        <f>IF(LEN(F60)&lt;2,"",COUNTIF(#REF!,F60))</f>
        <v/>
      </c>
      <c r="G60" t="str">
        <f>IF(LEN(F60)&lt;2,"",SUMIF(#REF!,F60,#REF!))</f>
        <v/>
      </c>
      <c r="H60" t="str">
        <f>IF(LEN(F60)&lt;2,"",SUMIF(#REF!,F60,#REF!))</f>
        <v/>
      </c>
      <c r="I60" s="82" t="str">
        <f t="shared" si="1"/>
        <v/>
      </c>
      <c r="L60" s="82"/>
      <c r="N60" s="90"/>
      <c r="O60" s="90"/>
      <c r="P60" s="90"/>
    </row>
    <row r="61" spans="4:16" x14ac:dyDescent="0.25">
      <c r="D61" t="str">
        <f>IF(LEN(F61)&lt;2,"",COUNTIFS(#REF!,F61,#REF!,"Yes"))</f>
        <v/>
      </c>
      <c r="E61" t="str">
        <f>IF(LEN(F61)&lt;2,"",COUNTIF(#REF!,F61))</f>
        <v/>
      </c>
      <c r="G61" t="str">
        <f>IF(LEN(F61)&lt;2,"",SUMIF(#REF!,F61,#REF!))</f>
        <v/>
      </c>
      <c r="H61" t="str">
        <f>IF(LEN(F61)&lt;2,"",SUMIF(#REF!,F61,#REF!))</f>
        <v/>
      </c>
      <c r="I61" s="82" t="str">
        <f t="shared" si="1"/>
        <v/>
      </c>
      <c r="L61" s="82"/>
      <c r="N61" s="90"/>
      <c r="O61" s="90"/>
      <c r="P61" s="90"/>
    </row>
    <row r="62" spans="4:16" x14ac:dyDescent="0.25">
      <c r="D62" t="str">
        <f>IF(LEN(F62)&lt;2,"",COUNTIFS(#REF!,F62,#REF!,"Yes"))</f>
        <v/>
      </c>
      <c r="E62" t="str">
        <f>IF(LEN(F62)&lt;2,"",COUNTIF(#REF!,F62))</f>
        <v/>
      </c>
      <c r="G62" t="str">
        <f>IF(LEN(F62)&lt;2,"",SUMIF(#REF!,F62,#REF!))</f>
        <v/>
      </c>
      <c r="H62" t="str">
        <f>IF(LEN(F62)&lt;2,"",SUMIF(#REF!,F62,#REF!))</f>
        <v/>
      </c>
      <c r="I62" s="82" t="str">
        <f t="shared" si="1"/>
        <v/>
      </c>
      <c r="L62" s="82"/>
      <c r="N62" s="90"/>
      <c r="O62" s="90"/>
      <c r="P62" s="90"/>
    </row>
    <row r="63" spans="4:16" x14ac:dyDescent="0.25">
      <c r="D63" t="str">
        <f>IF(LEN(F63)&lt;2,"",COUNTIFS(#REF!,F63,#REF!,"Yes"))</f>
        <v/>
      </c>
      <c r="E63" t="str">
        <f>IF(LEN(F63)&lt;2,"",COUNTIF(#REF!,F63))</f>
        <v/>
      </c>
      <c r="G63" t="str">
        <f>IF(LEN(F63)&lt;2,"",SUMIF(#REF!,F63,#REF!))</f>
        <v/>
      </c>
      <c r="H63" t="str">
        <f>IF(LEN(F63)&lt;2,"",SUMIF(#REF!,F63,#REF!))</f>
        <v/>
      </c>
      <c r="I63" s="82" t="str">
        <f t="shared" si="1"/>
        <v/>
      </c>
      <c r="L63" s="82"/>
      <c r="N63" s="90"/>
      <c r="O63" s="90"/>
      <c r="P63" s="90"/>
    </row>
    <row r="64" spans="4:16" x14ac:dyDescent="0.25">
      <c r="D64" t="str">
        <f>IF(LEN(F64)&lt;2,"",COUNTIFS(#REF!,F64,#REF!,"Yes"))</f>
        <v/>
      </c>
      <c r="E64" t="str">
        <f>IF(LEN(F64)&lt;2,"",COUNTIF(#REF!,F64))</f>
        <v/>
      </c>
      <c r="G64" t="str">
        <f>IF(LEN(F64)&lt;2,"",SUMIF(#REF!,F64,#REF!))</f>
        <v/>
      </c>
      <c r="H64" t="str">
        <f>IF(LEN(F64)&lt;2,"",SUMIF(#REF!,F64,#REF!))</f>
        <v/>
      </c>
      <c r="I64" s="82" t="str">
        <f t="shared" si="1"/>
        <v/>
      </c>
      <c r="L64" s="82"/>
      <c r="N64" s="90"/>
      <c r="O64" s="90"/>
      <c r="P64" s="90"/>
    </row>
    <row r="65" spans="4:16" x14ac:dyDescent="0.25">
      <c r="D65" t="str">
        <f>IF(LEN(F65)&lt;2,"",COUNTIFS(#REF!,F65,#REF!,"Yes"))</f>
        <v/>
      </c>
      <c r="E65" t="str">
        <f>IF(LEN(F65)&lt;2,"",COUNTIF(#REF!,F65))</f>
        <v/>
      </c>
      <c r="G65" t="str">
        <f>IF(LEN(F65)&lt;2,"",SUMIF(#REF!,F65,#REF!))</f>
        <v/>
      </c>
      <c r="H65" t="str">
        <f>IF(LEN(F65)&lt;2,"",SUMIF(#REF!,F65,#REF!))</f>
        <v/>
      </c>
      <c r="I65" s="82" t="str">
        <f t="shared" si="1"/>
        <v/>
      </c>
      <c r="L65" s="82"/>
      <c r="N65" s="90"/>
      <c r="O65" s="90"/>
      <c r="P65" s="90"/>
    </row>
    <row r="66" spans="4:16" x14ac:dyDescent="0.25">
      <c r="D66" t="str">
        <f>IF(LEN(F66)&lt;2,"",COUNTIFS(#REF!,F66,#REF!,"Yes"))</f>
        <v/>
      </c>
      <c r="E66" t="str">
        <f>IF(LEN(F66)&lt;2,"",COUNTIF(#REF!,F66))</f>
        <v/>
      </c>
      <c r="G66" t="str">
        <f>IF(LEN(F66)&lt;2,"",SUMIF(#REF!,F66,#REF!))</f>
        <v/>
      </c>
      <c r="H66" t="str">
        <f>IF(LEN(F66)&lt;2,"",SUMIF(#REF!,F66,#REF!))</f>
        <v/>
      </c>
      <c r="I66" s="82" t="str">
        <f t="shared" si="1"/>
        <v/>
      </c>
      <c r="L66" s="82"/>
      <c r="N66" s="90"/>
      <c r="O66" s="90"/>
      <c r="P66" s="90"/>
    </row>
    <row r="67" spans="4:16" x14ac:dyDescent="0.25">
      <c r="D67" t="str">
        <f>IF(LEN(F67)&lt;2,"",COUNTIFS(#REF!,F67,#REF!,"Yes"))</f>
        <v/>
      </c>
      <c r="E67" t="str">
        <f>IF(LEN(F67)&lt;2,"",COUNTIF(#REF!,F67))</f>
        <v/>
      </c>
      <c r="G67" t="str">
        <f>IF(LEN(F67)&lt;2,"",SUMIF(#REF!,F67,#REF!))</f>
        <v/>
      </c>
      <c r="H67" t="str">
        <f>IF(LEN(F67)&lt;2,"",SUMIF(#REF!,F67,#REF!))</f>
        <v/>
      </c>
      <c r="I67" s="82" t="str">
        <f t="shared" si="1"/>
        <v/>
      </c>
      <c r="L67" s="82"/>
      <c r="N67" s="90"/>
      <c r="O67" s="90"/>
      <c r="P67" s="90"/>
    </row>
    <row r="68" spans="4:16" x14ac:dyDescent="0.25">
      <c r="D68" t="str">
        <f>IF(LEN(F68)&lt;2,"",COUNTIFS(#REF!,F68,#REF!,"Yes"))</f>
        <v/>
      </c>
      <c r="E68" t="str">
        <f>IF(LEN(F68)&lt;2,"",COUNTIF(#REF!,F68))</f>
        <v/>
      </c>
      <c r="G68" t="str">
        <f>IF(LEN(F68)&lt;2,"",SUMIF(#REF!,F68,#REF!))</f>
        <v/>
      </c>
      <c r="H68" t="str">
        <f>IF(LEN(F68)&lt;2,"",SUMIF(#REF!,F68,#REF!))</f>
        <v/>
      </c>
      <c r="I68" s="82" t="str">
        <f t="shared" si="1"/>
        <v/>
      </c>
      <c r="L68" s="82"/>
      <c r="N68" s="90"/>
      <c r="O68" s="90"/>
      <c r="P68" s="90"/>
    </row>
    <row r="69" spans="4:16" x14ac:dyDescent="0.25">
      <c r="D69" t="str">
        <f>IF(LEN(F69)&lt;2,"",COUNTIFS(#REF!,F69,#REF!,"Yes"))</f>
        <v/>
      </c>
      <c r="E69" t="str">
        <f>IF(LEN(F69)&lt;2,"",COUNTIF(#REF!,F69))</f>
        <v/>
      </c>
      <c r="G69" t="str">
        <f>IF(LEN(F69)&lt;2,"",SUMIF(#REF!,F69,#REF!))</f>
        <v/>
      </c>
      <c r="H69" t="str">
        <f>IF(LEN(F69)&lt;2,"",SUMIF(#REF!,F69,#REF!))</f>
        <v/>
      </c>
      <c r="I69" s="82" t="str">
        <f t="shared" si="1"/>
        <v/>
      </c>
      <c r="L69" s="82"/>
      <c r="N69" s="90"/>
      <c r="O69" s="90"/>
      <c r="P69" s="90"/>
    </row>
    <row r="70" spans="4:16" x14ac:dyDescent="0.25">
      <c r="D70" t="str">
        <f>IF(LEN(F70)&lt;2,"",COUNTIFS(#REF!,F70,#REF!,"Yes"))</f>
        <v/>
      </c>
      <c r="E70" t="str">
        <f>IF(LEN(F70)&lt;2,"",COUNTIF(#REF!,F70))</f>
        <v/>
      </c>
      <c r="G70" t="str">
        <f>IF(LEN(F70)&lt;2,"",SUMIF(#REF!,F70,#REF!))</f>
        <v/>
      </c>
      <c r="H70" t="str">
        <f>IF(LEN(F70)&lt;2,"",SUMIF(#REF!,F70,#REF!))</f>
        <v/>
      </c>
      <c r="I70" s="82" t="str">
        <f t="shared" si="1"/>
        <v/>
      </c>
      <c r="L70" s="82"/>
      <c r="N70" s="90"/>
      <c r="O70" s="90"/>
      <c r="P70" s="90"/>
    </row>
    <row r="71" spans="4:16" x14ac:dyDescent="0.25">
      <c r="D71" t="str">
        <f>IF(LEN(F71)&lt;2,"",COUNTIFS(#REF!,F71,#REF!,"Yes"))</f>
        <v/>
      </c>
      <c r="E71" t="str">
        <f>IF(LEN(F71)&lt;2,"",COUNTIF(#REF!,F71))</f>
        <v/>
      </c>
      <c r="G71" t="str">
        <f>IF(LEN(F71)&lt;2,"",SUMIF(#REF!,F71,#REF!))</f>
        <v/>
      </c>
      <c r="H71" t="str">
        <f>IF(LEN(F71)&lt;2,"",SUMIF(#REF!,F71,#REF!))</f>
        <v/>
      </c>
      <c r="I71" s="82" t="str">
        <f t="shared" si="1"/>
        <v/>
      </c>
      <c r="L71" s="82"/>
      <c r="N71" s="90"/>
      <c r="O71" s="90"/>
      <c r="P71" s="90"/>
    </row>
    <row r="72" spans="4:16" x14ac:dyDescent="0.25">
      <c r="D72" t="str">
        <f>IF(LEN(F72)&lt;2,"",COUNTIFS(#REF!,F72,#REF!,"Yes"))</f>
        <v/>
      </c>
      <c r="E72" t="str">
        <f>IF(LEN(F72)&lt;2,"",COUNTIF(#REF!,F72))</f>
        <v/>
      </c>
      <c r="G72" t="str">
        <f>IF(LEN(F72)&lt;2,"",SUMIF(#REF!,F72,#REF!))</f>
        <v/>
      </c>
      <c r="H72" t="str">
        <f>IF(LEN(F72)&lt;2,"",SUMIF(#REF!,F72,#REF!))</f>
        <v/>
      </c>
      <c r="I72" s="82" t="str">
        <f t="shared" si="1"/>
        <v/>
      </c>
      <c r="L72" s="82"/>
      <c r="N72" s="90"/>
      <c r="O72" s="90"/>
      <c r="P72" s="90"/>
    </row>
    <row r="73" spans="4:16" x14ac:dyDescent="0.25">
      <c r="D73" t="str">
        <f>IF(LEN(F73)&lt;2,"",COUNTIFS(#REF!,F73,#REF!,"Yes"))</f>
        <v/>
      </c>
      <c r="E73" t="str">
        <f>IF(LEN(F73)&lt;2,"",COUNTIF(#REF!,F73))</f>
        <v/>
      </c>
      <c r="G73" t="str">
        <f>IF(LEN(F73)&lt;2,"",SUMIF(#REF!,F73,#REF!))</f>
        <v/>
      </c>
      <c r="H73" t="str">
        <f>IF(LEN(F73)&lt;2,"",SUMIF(#REF!,F73,#REF!))</f>
        <v/>
      </c>
      <c r="I73" s="82" t="str">
        <f t="shared" si="1"/>
        <v/>
      </c>
      <c r="L73" s="82"/>
      <c r="N73" s="90"/>
      <c r="O73" s="90"/>
      <c r="P73" s="90"/>
    </row>
    <row r="74" spans="4:16" x14ac:dyDescent="0.25">
      <c r="D74" t="str">
        <f>IF(LEN(F74)&lt;2,"",COUNTIFS(#REF!,F74,#REF!,"Yes"))</f>
        <v/>
      </c>
      <c r="E74" t="str">
        <f>IF(LEN(F74)&lt;2,"",COUNTIF(#REF!,F74))</f>
        <v/>
      </c>
      <c r="G74" t="str">
        <f>IF(LEN(F74)&lt;2,"",SUMIF(#REF!,F74,#REF!))</f>
        <v/>
      </c>
      <c r="H74" t="str">
        <f>IF(LEN(F74)&lt;2,"",SUMIF(#REF!,F74,#REF!))</f>
        <v/>
      </c>
      <c r="I74" s="82" t="str">
        <f t="shared" ref="I74:I100" si="2">IF(LEN(F74)&lt;2,"",(G74-H74)/G74)</f>
        <v/>
      </c>
      <c r="L74" s="82"/>
      <c r="N74" s="90"/>
      <c r="O74" s="90"/>
      <c r="P74" s="90"/>
    </row>
    <row r="75" spans="4:16" x14ac:dyDescent="0.25">
      <c r="D75" t="str">
        <f>IF(LEN(F75)&lt;2,"",COUNTIFS(#REF!,F75,#REF!,"Yes"))</f>
        <v/>
      </c>
      <c r="E75" t="str">
        <f>IF(LEN(F75)&lt;2,"",COUNTIF(#REF!,F75))</f>
        <v/>
      </c>
      <c r="G75" t="str">
        <f>IF(LEN(F75)&lt;2,"",SUMIF(#REF!,F75,#REF!))</f>
        <v/>
      </c>
      <c r="H75" t="str">
        <f>IF(LEN(F75)&lt;2,"",SUMIF(#REF!,F75,#REF!))</f>
        <v/>
      </c>
      <c r="I75" s="82" t="str">
        <f t="shared" si="2"/>
        <v/>
      </c>
      <c r="L75" s="82"/>
      <c r="N75" s="90"/>
      <c r="O75" s="90"/>
      <c r="P75" s="90"/>
    </row>
    <row r="76" spans="4:16" x14ac:dyDescent="0.25">
      <c r="D76" t="str">
        <f>IF(LEN(F76)&lt;2,"",COUNTIFS(#REF!,F76,#REF!,"Yes"))</f>
        <v/>
      </c>
      <c r="E76" t="str">
        <f>IF(LEN(F76)&lt;2,"",COUNTIF(#REF!,F76))</f>
        <v/>
      </c>
      <c r="G76" t="str">
        <f>IF(LEN(F76)&lt;2,"",SUMIF(#REF!,F76,#REF!))</f>
        <v/>
      </c>
      <c r="H76" t="str">
        <f>IF(LEN(F76)&lt;2,"",SUMIF(#REF!,F76,#REF!))</f>
        <v/>
      </c>
      <c r="I76" s="82" t="str">
        <f t="shared" si="2"/>
        <v/>
      </c>
      <c r="L76" s="82"/>
      <c r="N76" s="90"/>
      <c r="O76" s="90"/>
      <c r="P76" s="90"/>
    </row>
    <row r="77" spans="4:16" x14ac:dyDescent="0.25">
      <c r="D77" t="str">
        <f>IF(LEN(F77)&lt;2,"",COUNTIFS(#REF!,F77,#REF!,"Yes"))</f>
        <v/>
      </c>
      <c r="E77" t="str">
        <f>IF(LEN(F77)&lt;2,"",COUNTIF(#REF!,F77))</f>
        <v/>
      </c>
      <c r="G77" t="str">
        <f>IF(LEN(F77)&lt;2,"",SUMIF(#REF!,F77,#REF!))</f>
        <v/>
      </c>
      <c r="H77" t="str">
        <f>IF(LEN(F77)&lt;2,"",SUMIF(#REF!,F77,#REF!))</f>
        <v/>
      </c>
      <c r="I77" s="82" t="str">
        <f t="shared" si="2"/>
        <v/>
      </c>
      <c r="L77" s="82"/>
      <c r="N77" s="90"/>
      <c r="O77" s="90"/>
      <c r="P77" s="90"/>
    </row>
    <row r="78" spans="4:16" x14ac:dyDescent="0.25">
      <c r="D78" t="str">
        <f>IF(LEN(F78)&lt;2,"",COUNTIFS(#REF!,F78,#REF!,"Yes"))</f>
        <v/>
      </c>
      <c r="E78" t="str">
        <f>IF(LEN(F78)&lt;2,"",COUNTIF(#REF!,F78))</f>
        <v/>
      </c>
      <c r="G78" t="str">
        <f>IF(LEN(F78)&lt;2,"",SUMIF(#REF!,F78,#REF!))</f>
        <v/>
      </c>
      <c r="H78" t="str">
        <f>IF(LEN(F78)&lt;2,"",SUMIF(#REF!,F78,#REF!))</f>
        <v/>
      </c>
      <c r="I78" s="82" t="str">
        <f t="shared" si="2"/>
        <v/>
      </c>
      <c r="L78" s="82"/>
      <c r="N78" s="90"/>
      <c r="O78" s="90"/>
      <c r="P78" s="90"/>
    </row>
    <row r="79" spans="4:16" x14ac:dyDescent="0.25">
      <c r="D79" t="str">
        <f>IF(LEN(F79)&lt;2,"",COUNTIFS(#REF!,F79,#REF!,"Yes"))</f>
        <v/>
      </c>
      <c r="E79" t="str">
        <f>IF(LEN(F79)&lt;2,"",COUNTIF(#REF!,F79))</f>
        <v/>
      </c>
      <c r="G79" t="str">
        <f>IF(LEN(F79)&lt;2,"",SUMIF(#REF!,F79,#REF!))</f>
        <v/>
      </c>
      <c r="H79" t="str">
        <f>IF(LEN(F79)&lt;2,"",SUMIF(#REF!,F79,#REF!))</f>
        <v/>
      </c>
      <c r="I79" s="82" t="str">
        <f t="shared" si="2"/>
        <v/>
      </c>
      <c r="L79" s="82"/>
      <c r="N79" s="90"/>
      <c r="O79" s="90"/>
      <c r="P79" s="90"/>
    </row>
    <row r="80" spans="4:16" x14ac:dyDescent="0.25">
      <c r="D80" t="str">
        <f>IF(LEN(F80)&lt;2,"",COUNTIFS(#REF!,F80,#REF!,"Yes"))</f>
        <v/>
      </c>
      <c r="E80" t="str">
        <f>IF(LEN(F80)&lt;2,"",COUNTIF(#REF!,F80))</f>
        <v/>
      </c>
      <c r="G80" t="str">
        <f>IF(LEN(F80)&lt;2,"",SUMIF(#REF!,F80,#REF!))</f>
        <v/>
      </c>
      <c r="H80" t="str">
        <f>IF(LEN(F80)&lt;2,"",SUMIF(#REF!,F80,#REF!))</f>
        <v/>
      </c>
      <c r="I80" s="82" t="str">
        <f t="shared" si="2"/>
        <v/>
      </c>
      <c r="L80" s="82"/>
      <c r="N80" s="90"/>
      <c r="O80" s="90"/>
      <c r="P80" s="90"/>
    </row>
    <row r="81" spans="4:16" x14ac:dyDescent="0.25">
      <c r="D81" t="str">
        <f>IF(LEN(F81)&lt;2,"",COUNTIFS(#REF!,F81,#REF!,"Yes"))</f>
        <v/>
      </c>
      <c r="E81" t="str">
        <f>IF(LEN(F81)&lt;2,"",COUNTIF(#REF!,F81))</f>
        <v/>
      </c>
      <c r="G81" t="str">
        <f>IF(LEN(F81)&lt;2,"",SUMIF(#REF!,F81,#REF!))</f>
        <v/>
      </c>
      <c r="H81" t="str">
        <f>IF(LEN(F81)&lt;2,"",SUMIF(#REF!,F81,#REF!))</f>
        <v/>
      </c>
      <c r="I81" s="82" t="str">
        <f t="shared" si="2"/>
        <v/>
      </c>
      <c r="L81" s="82"/>
      <c r="N81" s="90"/>
      <c r="O81" s="90"/>
      <c r="P81" s="90"/>
    </row>
    <row r="82" spans="4:16" x14ac:dyDescent="0.25">
      <c r="D82" t="str">
        <f>IF(LEN(F82)&lt;2,"",COUNTIFS(#REF!,F82,#REF!,"Yes"))</f>
        <v/>
      </c>
      <c r="E82" t="str">
        <f>IF(LEN(F82)&lt;2,"",COUNTIF(#REF!,F82))</f>
        <v/>
      </c>
      <c r="G82" t="str">
        <f>IF(LEN(F82)&lt;2,"",SUMIF(#REF!,F82,#REF!))</f>
        <v/>
      </c>
      <c r="H82" t="str">
        <f>IF(LEN(F82)&lt;2,"",SUMIF(#REF!,F82,#REF!))</f>
        <v/>
      </c>
      <c r="I82" s="82" t="str">
        <f t="shared" si="2"/>
        <v/>
      </c>
      <c r="L82" s="82"/>
      <c r="N82" s="90"/>
      <c r="O82" s="90"/>
      <c r="P82" s="90"/>
    </row>
    <row r="83" spans="4:16" x14ac:dyDescent="0.25">
      <c r="D83" t="str">
        <f>IF(LEN(F83)&lt;2,"",COUNTIFS(#REF!,F83,#REF!,"Yes"))</f>
        <v/>
      </c>
      <c r="E83" t="str">
        <f>IF(LEN(F83)&lt;2,"",COUNTIF(#REF!,F83))</f>
        <v/>
      </c>
      <c r="G83" t="str">
        <f>IF(LEN(F83)&lt;2,"",SUMIF(#REF!,F83,#REF!))</f>
        <v/>
      </c>
      <c r="H83" t="str">
        <f>IF(LEN(F83)&lt;2,"",SUMIF(#REF!,F83,#REF!))</f>
        <v/>
      </c>
      <c r="I83" s="82" t="str">
        <f t="shared" si="2"/>
        <v/>
      </c>
      <c r="L83" s="82"/>
      <c r="N83" s="90"/>
      <c r="O83" s="90"/>
      <c r="P83" s="90"/>
    </row>
    <row r="84" spans="4:16" x14ac:dyDescent="0.25">
      <c r="D84" t="str">
        <f>IF(LEN(F84)&lt;2,"",COUNTIFS(#REF!,F84,#REF!,"Yes"))</f>
        <v/>
      </c>
      <c r="E84" t="str">
        <f>IF(LEN(F84)&lt;2,"",COUNTIF(#REF!,F84))</f>
        <v/>
      </c>
      <c r="G84" t="str">
        <f>IF(LEN(F84)&lt;2,"",SUMIF(#REF!,F84,#REF!))</f>
        <v/>
      </c>
      <c r="H84" t="str">
        <f>IF(LEN(F84)&lt;2,"",SUMIF(#REF!,F84,#REF!))</f>
        <v/>
      </c>
      <c r="I84" s="82" t="str">
        <f t="shared" si="2"/>
        <v/>
      </c>
      <c r="L84" s="82"/>
      <c r="N84" s="90"/>
      <c r="O84" s="90"/>
      <c r="P84" s="90"/>
    </row>
    <row r="85" spans="4:16" x14ac:dyDescent="0.25">
      <c r="D85" t="str">
        <f>IF(LEN(F85)&lt;2,"",COUNTIFS(#REF!,F85,#REF!,"Yes"))</f>
        <v/>
      </c>
      <c r="E85" t="str">
        <f>IF(LEN(F85)&lt;2,"",COUNTIF(#REF!,F85))</f>
        <v/>
      </c>
      <c r="G85" t="str">
        <f>IF(LEN(F85)&lt;2,"",SUMIF(#REF!,F85,#REF!))</f>
        <v/>
      </c>
      <c r="H85" t="str">
        <f>IF(LEN(F85)&lt;2,"",SUMIF(#REF!,F85,#REF!))</f>
        <v/>
      </c>
      <c r="I85" s="82" t="str">
        <f t="shared" si="2"/>
        <v/>
      </c>
      <c r="L85" s="82"/>
      <c r="N85" s="90"/>
      <c r="O85" s="90"/>
      <c r="P85" s="90"/>
    </row>
    <row r="86" spans="4:16" x14ac:dyDescent="0.25">
      <c r="D86" t="str">
        <f>IF(LEN(F86)&lt;2,"",COUNTIFS(#REF!,F86,#REF!,"Yes"))</f>
        <v/>
      </c>
      <c r="E86" t="str">
        <f>IF(LEN(F86)&lt;2,"",COUNTIF(#REF!,F86))</f>
        <v/>
      </c>
      <c r="G86" t="str">
        <f>IF(LEN(F86)&lt;2,"",SUMIF(#REF!,F86,#REF!))</f>
        <v/>
      </c>
      <c r="H86" t="str">
        <f>IF(LEN(F86)&lt;2,"",SUMIF(#REF!,F86,#REF!))</f>
        <v/>
      </c>
      <c r="I86" s="82" t="str">
        <f t="shared" si="2"/>
        <v/>
      </c>
      <c r="L86" s="82"/>
      <c r="N86" s="90"/>
      <c r="O86" s="90"/>
      <c r="P86" s="90"/>
    </row>
    <row r="87" spans="4:16" x14ac:dyDescent="0.25">
      <c r="D87" t="str">
        <f>IF(LEN(F87)&lt;2,"",COUNTIFS(#REF!,F87,#REF!,"Yes"))</f>
        <v/>
      </c>
      <c r="E87" t="str">
        <f>IF(LEN(F87)&lt;2,"",COUNTIF(#REF!,F87))</f>
        <v/>
      </c>
      <c r="G87" t="str">
        <f>IF(LEN(F87)&lt;2,"",SUMIF(#REF!,F87,#REF!))</f>
        <v/>
      </c>
      <c r="H87" t="str">
        <f>IF(LEN(F87)&lt;2,"",SUMIF(#REF!,F87,#REF!))</f>
        <v/>
      </c>
      <c r="I87" s="82" t="str">
        <f t="shared" si="2"/>
        <v/>
      </c>
      <c r="L87" s="82"/>
      <c r="N87" s="90"/>
      <c r="O87" s="90"/>
      <c r="P87" s="90"/>
    </row>
    <row r="88" spans="4:16" x14ac:dyDescent="0.25">
      <c r="D88" t="str">
        <f>IF(LEN(F88)&lt;2,"",COUNTIFS(#REF!,F88,#REF!,"Yes"))</f>
        <v/>
      </c>
      <c r="E88" t="str">
        <f>IF(LEN(F88)&lt;2,"",COUNTIF(#REF!,F88))</f>
        <v/>
      </c>
      <c r="G88" t="str">
        <f>IF(LEN(F88)&lt;2,"",SUMIF(#REF!,F88,#REF!))</f>
        <v/>
      </c>
      <c r="H88" t="str">
        <f>IF(LEN(F88)&lt;2,"",SUMIF(#REF!,F88,#REF!))</f>
        <v/>
      </c>
      <c r="I88" s="82" t="str">
        <f t="shared" si="2"/>
        <v/>
      </c>
      <c r="L88" s="82"/>
      <c r="N88" s="90"/>
      <c r="O88" s="90"/>
      <c r="P88" s="90"/>
    </row>
    <row r="89" spans="4:16" x14ac:dyDescent="0.25">
      <c r="D89" t="str">
        <f>IF(LEN(F89)&lt;2,"",COUNTIFS(#REF!,F89,#REF!,"Yes"))</f>
        <v/>
      </c>
      <c r="E89" t="str">
        <f>IF(LEN(F89)&lt;2,"",COUNTIF(#REF!,F89))</f>
        <v/>
      </c>
      <c r="G89" t="str">
        <f>IF(LEN(F89)&lt;2,"",SUMIF(#REF!,F89,#REF!))</f>
        <v/>
      </c>
      <c r="H89" t="str">
        <f>IF(LEN(F89)&lt;2,"",SUMIF(#REF!,F89,#REF!))</f>
        <v/>
      </c>
      <c r="I89" s="82" t="str">
        <f t="shared" si="2"/>
        <v/>
      </c>
      <c r="L89" s="82"/>
      <c r="N89" s="90"/>
      <c r="O89" s="90"/>
      <c r="P89" s="90"/>
    </row>
    <row r="90" spans="4:16" x14ac:dyDescent="0.25">
      <c r="D90" t="str">
        <f>IF(LEN(F90)&lt;2,"",COUNTIFS(#REF!,F90,#REF!,"Yes"))</f>
        <v/>
      </c>
      <c r="E90" t="str">
        <f>IF(LEN(F90)&lt;2,"",COUNTIF(#REF!,F90))</f>
        <v/>
      </c>
      <c r="G90" t="str">
        <f>IF(LEN(F90)&lt;2,"",SUMIF(#REF!,F90,#REF!))</f>
        <v/>
      </c>
      <c r="H90" t="str">
        <f>IF(LEN(F90)&lt;2,"",SUMIF(#REF!,F90,#REF!))</f>
        <v/>
      </c>
      <c r="I90" s="82" t="str">
        <f t="shared" si="2"/>
        <v/>
      </c>
      <c r="L90" s="82"/>
      <c r="N90" s="90"/>
      <c r="O90" s="90"/>
      <c r="P90" s="90"/>
    </row>
    <row r="91" spans="4:16" x14ac:dyDescent="0.25">
      <c r="D91" t="str">
        <f>IF(LEN(F91)&lt;2,"",COUNTIFS(#REF!,F91,#REF!,"Yes"))</f>
        <v/>
      </c>
      <c r="E91" t="str">
        <f>IF(LEN(F91)&lt;2,"",COUNTIF(#REF!,F91))</f>
        <v/>
      </c>
      <c r="G91" t="str">
        <f>IF(LEN(F91)&lt;2,"",SUMIF(#REF!,F91,#REF!))</f>
        <v/>
      </c>
      <c r="H91" t="str">
        <f>IF(LEN(F91)&lt;2,"",SUMIF(#REF!,F91,#REF!))</f>
        <v/>
      </c>
      <c r="I91" s="82" t="str">
        <f t="shared" si="2"/>
        <v/>
      </c>
      <c r="L91" s="82"/>
      <c r="N91" s="90"/>
      <c r="O91" s="90"/>
      <c r="P91" s="90"/>
    </row>
    <row r="92" spans="4:16" x14ac:dyDescent="0.25">
      <c r="D92" t="str">
        <f>IF(LEN(F92)&lt;2,"",COUNTIFS(#REF!,F92,#REF!,"Yes"))</f>
        <v/>
      </c>
      <c r="E92" t="str">
        <f>IF(LEN(F92)&lt;2,"",COUNTIF(#REF!,F92))</f>
        <v/>
      </c>
      <c r="G92" t="str">
        <f>IF(LEN(F92)&lt;2,"",SUMIF(#REF!,F92,#REF!))</f>
        <v/>
      </c>
      <c r="H92" t="str">
        <f>IF(LEN(F92)&lt;2,"",SUMIF(#REF!,F92,#REF!))</f>
        <v/>
      </c>
      <c r="I92" s="82" t="str">
        <f t="shared" si="2"/>
        <v/>
      </c>
      <c r="L92" s="82"/>
      <c r="N92" s="90"/>
      <c r="O92" s="90"/>
      <c r="P92" s="90"/>
    </row>
    <row r="93" spans="4:16" x14ac:dyDescent="0.25">
      <c r="D93" t="str">
        <f>IF(LEN(F93)&lt;2,"",COUNTIFS(#REF!,F93,#REF!,"Yes"))</f>
        <v/>
      </c>
      <c r="E93" t="str">
        <f>IF(LEN(F93)&lt;2,"",COUNTIF(#REF!,F93))</f>
        <v/>
      </c>
      <c r="G93" t="str">
        <f>IF(LEN(F93)&lt;2,"",SUMIF(#REF!,F93,#REF!))</f>
        <v/>
      </c>
      <c r="H93" t="str">
        <f>IF(LEN(F93)&lt;2,"",SUMIF(#REF!,F93,#REF!))</f>
        <v/>
      </c>
      <c r="I93" s="82" t="str">
        <f t="shared" si="2"/>
        <v/>
      </c>
      <c r="L93" s="82"/>
      <c r="N93" s="90"/>
      <c r="O93" s="90"/>
      <c r="P93" s="90"/>
    </row>
    <row r="94" spans="4:16" x14ac:dyDescent="0.25">
      <c r="D94" t="str">
        <f>IF(LEN(F94)&lt;2,"",COUNTIFS(#REF!,F94,#REF!,"Yes"))</f>
        <v/>
      </c>
      <c r="E94" t="str">
        <f>IF(LEN(F94)&lt;2,"",COUNTIF(#REF!,F94))</f>
        <v/>
      </c>
      <c r="G94" t="str">
        <f>IF(LEN(F94)&lt;2,"",SUMIF(#REF!,F94,#REF!))</f>
        <v/>
      </c>
      <c r="H94" t="str">
        <f>IF(LEN(F94)&lt;2,"",SUMIF(#REF!,F94,#REF!))</f>
        <v/>
      </c>
      <c r="I94" s="82" t="str">
        <f t="shared" si="2"/>
        <v/>
      </c>
      <c r="L94" s="82"/>
      <c r="N94" s="90"/>
      <c r="O94" s="90"/>
      <c r="P94" s="90"/>
    </row>
    <row r="95" spans="4:16" x14ac:dyDescent="0.25">
      <c r="D95" t="str">
        <f>IF(LEN(F95)&lt;2,"",COUNTIFS(#REF!,F95,#REF!,"Yes"))</f>
        <v/>
      </c>
      <c r="E95" t="str">
        <f>IF(LEN(F95)&lt;2,"",COUNTIF(#REF!,F95))</f>
        <v/>
      </c>
      <c r="G95" t="str">
        <f>IF(LEN(F95)&lt;2,"",SUMIF(#REF!,F95,#REF!))</f>
        <v/>
      </c>
      <c r="H95" t="str">
        <f>IF(LEN(F95)&lt;2,"",SUMIF(#REF!,F95,#REF!))</f>
        <v/>
      </c>
      <c r="I95" s="82" t="str">
        <f t="shared" si="2"/>
        <v/>
      </c>
      <c r="L95" s="82"/>
      <c r="N95" s="90"/>
      <c r="O95" s="90"/>
      <c r="P95" s="90"/>
    </row>
    <row r="96" spans="4:16" x14ac:dyDescent="0.25">
      <c r="D96" t="str">
        <f>IF(LEN(F96)&lt;2,"",COUNTIFS(#REF!,F96,#REF!,"Yes"))</f>
        <v/>
      </c>
      <c r="E96" t="str">
        <f>IF(LEN(F96)&lt;2,"",COUNTIF(#REF!,F96))</f>
        <v/>
      </c>
      <c r="G96" t="str">
        <f>IF(LEN(F96)&lt;2,"",SUMIF(#REF!,F96,#REF!))</f>
        <v/>
      </c>
      <c r="H96" t="str">
        <f>IF(LEN(F96)&lt;2,"",SUMIF(#REF!,F96,#REF!))</f>
        <v/>
      </c>
      <c r="I96" s="82" t="str">
        <f t="shared" si="2"/>
        <v/>
      </c>
      <c r="L96" s="82"/>
      <c r="N96" s="90"/>
      <c r="O96" s="90"/>
      <c r="P96" s="90"/>
    </row>
    <row r="97" spans="4:16" x14ac:dyDescent="0.25">
      <c r="D97" t="str">
        <f>IF(LEN(F97)&lt;2,"",COUNTIFS(#REF!,F97,#REF!,"Yes"))</f>
        <v/>
      </c>
      <c r="E97" t="str">
        <f>IF(LEN(F97)&lt;2,"",COUNTIF(#REF!,F97))</f>
        <v/>
      </c>
      <c r="G97" t="str">
        <f>IF(LEN(F97)&lt;2,"",SUMIF(#REF!,F97,#REF!))</f>
        <v/>
      </c>
      <c r="H97" t="str">
        <f>IF(LEN(F97)&lt;2,"",SUMIF(#REF!,F97,#REF!))</f>
        <v/>
      </c>
      <c r="I97" s="82" t="str">
        <f t="shared" si="2"/>
        <v/>
      </c>
      <c r="L97" s="82"/>
      <c r="N97" s="90"/>
      <c r="O97" s="90"/>
      <c r="P97" s="90"/>
    </row>
    <row r="98" spans="4:16" x14ac:dyDescent="0.25">
      <c r="D98" t="str">
        <f>IF(LEN(F98)&lt;2,"",COUNTIFS(#REF!,F98,#REF!,"Yes"))</f>
        <v/>
      </c>
      <c r="E98" t="str">
        <f>IF(LEN(F98)&lt;2,"",COUNTIF(#REF!,F98))</f>
        <v/>
      </c>
      <c r="G98" t="str">
        <f>IF(LEN(F98)&lt;2,"",SUMIF(#REF!,F98,#REF!))</f>
        <v/>
      </c>
      <c r="H98" t="str">
        <f>IF(LEN(F98)&lt;2,"",SUMIF(#REF!,F98,#REF!))</f>
        <v/>
      </c>
      <c r="I98" s="82" t="str">
        <f t="shared" si="2"/>
        <v/>
      </c>
      <c r="L98" s="82"/>
      <c r="N98" s="90"/>
      <c r="O98" s="90"/>
      <c r="P98" s="90"/>
    </row>
    <row r="99" spans="4:16" x14ac:dyDescent="0.25">
      <c r="D99" t="str">
        <f>IF(LEN(F99)&lt;2,"",COUNTIFS(#REF!,F99,#REF!,"Yes"))</f>
        <v/>
      </c>
      <c r="E99" t="str">
        <f>IF(LEN(F99)&lt;2,"",COUNTIF(#REF!,F99))</f>
        <v/>
      </c>
      <c r="G99" t="str">
        <f>IF(LEN(F99)&lt;2,"",SUMIF(#REF!,F99,#REF!))</f>
        <v/>
      </c>
      <c r="H99" t="str">
        <f>IF(LEN(F99)&lt;2,"",SUMIF(#REF!,F99,#REF!))</f>
        <v/>
      </c>
      <c r="I99" s="82" t="str">
        <f t="shared" si="2"/>
        <v/>
      </c>
      <c r="L99" s="82"/>
      <c r="N99" s="90"/>
      <c r="O99" s="90"/>
      <c r="P99" s="90"/>
    </row>
    <row r="100" spans="4:16" x14ac:dyDescent="0.25">
      <c r="D100" t="str">
        <f>IF(LEN(F100)&lt;2,"",COUNTIFS(#REF!,F100,#REF!,"Yes"))</f>
        <v/>
      </c>
      <c r="E100" t="str">
        <f>IF(LEN(F100)&lt;2,"",COUNTIF(#REF!,F100))</f>
        <v/>
      </c>
      <c r="G100" t="str">
        <f>IF(LEN(F100)&lt;2,"",SUMIF(#REF!,F100,#REF!))</f>
        <v/>
      </c>
      <c r="H100" t="str">
        <f>IF(LEN(F100)&lt;2,"",SUMIF(#REF!,F100,#REF!))</f>
        <v/>
      </c>
      <c r="I100" s="82" t="str">
        <f t="shared" si="2"/>
        <v/>
      </c>
      <c r="L100" s="82"/>
      <c r="N100" s="90"/>
      <c r="O100" s="90"/>
      <c r="P100" s="90"/>
    </row>
    <row r="101" spans="4:16" x14ac:dyDescent="0.25">
      <c r="D101" t="str">
        <f>IF(LEN(F101)&lt;2,"",COUNTIFS(#REF!,F101,#REF!,"Yes"))</f>
        <v/>
      </c>
      <c r="E101" t="str">
        <f>IF(LEN(F101)&lt;2,"",COUNTIF(#REF!,F101))</f>
        <v/>
      </c>
      <c r="G101" t="str">
        <f>IF(LEN(F101)&lt;2,"",SUMIF(#REF!,F101,#REF!))</f>
        <v/>
      </c>
      <c r="H101" t="str">
        <f>IF(LEN(F101)&lt;2,"",SUMIF(#REF!,F101,#REF!))</f>
        <v/>
      </c>
      <c r="I101" s="82" t="str">
        <f t="shared" ref="I101:I164" si="3">IF(LEN(F101)&lt;2,"",(G101-H101)/G101)</f>
        <v/>
      </c>
      <c r="L101" s="82"/>
      <c r="N101" s="90"/>
      <c r="O101" s="90"/>
      <c r="P101" s="90"/>
    </row>
    <row r="102" spans="4:16" x14ac:dyDescent="0.25">
      <c r="D102" t="str">
        <f>IF(LEN(F102)&lt;2,"",COUNTIFS(#REF!,F102,#REF!,"Yes"))</f>
        <v/>
      </c>
      <c r="E102" t="str">
        <f>IF(LEN(F102)&lt;2,"",COUNTIF(#REF!,F102))</f>
        <v/>
      </c>
      <c r="G102" t="str">
        <f>IF(LEN(F102)&lt;2,"",SUMIF(#REF!,F102,#REF!))</f>
        <v/>
      </c>
      <c r="H102" t="str">
        <f>IF(LEN(F102)&lt;2,"",SUMIF(#REF!,F102,#REF!))</f>
        <v/>
      </c>
      <c r="I102" s="82" t="str">
        <f t="shared" si="3"/>
        <v/>
      </c>
      <c r="L102" s="82"/>
      <c r="N102" s="90"/>
      <c r="O102" s="90"/>
      <c r="P102" s="90"/>
    </row>
    <row r="103" spans="4:16" x14ac:dyDescent="0.25">
      <c r="D103" t="str">
        <f>IF(LEN(F103)&lt;2,"",COUNTIFS(#REF!,F103,#REF!,"Yes"))</f>
        <v/>
      </c>
      <c r="E103" t="str">
        <f>IF(LEN(F103)&lt;2,"",COUNTIF(#REF!,F103))</f>
        <v/>
      </c>
      <c r="G103" t="str">
        <f>IF(LEN(F103)&lt;2,"",SUMIF(#REF!,F103,#REF!))</f>
        <v/>
      </c>
      <c r="H103" t="str">
        <f>IF(LEN(F103)&lt;2,"",SUMIF(#REF!,F103,#REF!))</f>
        <v/>
      </c>
      <c r="I103" s="82" t="str">
        <f t="shared" si="3"/>
        <v/>
      </c>
      <c r="L103" s="82"/>
      <c r="N103" s="90"/>
      <c r="O103" s="90"/>
      <c r="P103" s="90"/>
    </row>
    <row r="104" spans="4:16" x14ac:dyDescent="0.25">
      <c r="D104" t="str">
        <f>IF(LEN(F104)&lt;2,"",COUNTIFS(#REF!,F104,#REF!,"Yes"))</f>
        <v/>
      </c>
      <c r="E104" t="str">
        <f>IF(LEN(F104)&lt;2,"",COUNTIF(#REF!,F104))</f>
        <v/>
      </c>
      <c r="G104" t="str">
        <f>IF(LEN(F104)&lt;2,"",SUMIF(#REF!,F104,#REF!))</f>
        <v/>
      </c>
      <c r="H104" t="str">
        <f>IF(LEN(F104)&lt;2,"",SUMIF(#REF!,F104,#REF!))</f>
        <v/>
      </c>
      <c r="I104" s="82" t="str">
        <f t="shared" si="3"/>
        <v/>
      </c>
      <c r="L104" s="82"/>
      <c r="N104" s="90"/>
      <c r="O104" s="90"/>
      <c r="P104" s="90"/>
    </row>
    <row r="105" spans="4:16" x14ac:dyDescent="0.25">
      <c r="D105" t="str">
        <f>IF(LEN(F105)&lt;2,"",COUNTIFS(#REF!,F105,#REF!,"Yes"))</f>
        <v/>
      </c>
      <c r="E105" t="str">
        <f>IF(LEN(F105)&lt;2,"",COUNTIF(#REF!,F105))</f>
        <v/>
      </c>
      <c r="G105" t="str">
        <f>IF(LEN(F105)&lt;2,"",SUMIF(#REF!,F105,#REF!))</f>
        <v/>
      </c>
      <c r="H105" t="str">
        <f>IF(LEN(F105)&lt;2,"",SUMIF(#REF!,F105,#REF!))</f>
        <v/>
      </c>
      <c r="I105" s="82" t="str">
        <f t="shared" si="3"/>
        <v/>
      </c>
      <c r="L105" s="82"/>
      <c r="N105" s="90"/>
      <c r="O105" s="90"/>
      <c r="P105" s="90"/>
    </row>
    <row r="106" spans="4:16" x14ac:dyDescent="0.25">
      <c r="D106" t="str">
        <f>IF(LEN(F106)&lt;2,"",COUNTIFS(#REF!,F106,#REF!,"Yes"))</f>
        <v/>
      </c>
      <c r="E106" t="str">
        <f>IF(LEN(F106)&lt;2,"",COUNTIF(#REF!,F106))</f>
        <v/>
      </c>
      <c r="G106" t="str">
        <f>IF(LEN(F106)&lt;2,"",SUMIF(#REF!,F106,#REF!))</f>
        <v/>
      </c>
      <c r="H106" t="str">
        <f>IF(LEN(F106)&lt;2,"",SUMIF(#REF!,F106,#REF!))</f>
        <v/>
      </c>
      <c r="I106" s="82" t="str">
        <f t="shared" si="3"/>
        <v/>
      </c>
      <c r="L106" s="82"/>
      <c r="N106" s="90"/>
      <c r="O106" s="90"/>
      <c r="P106" s="90"/>
    </row>
    <row r="107" spans="4:16" x14ac:dyDescent="0.25">
      <c r="D107" t="str">
        <f>IF(LEN(F107)&lt;2,"",COUNTIFS(#REF!,F107,#REF!,"Yes"))</f>
        <v/>
      </c>
      <c r="E107" t="str">
        <f>IF(LEN(F107)&lt;2,"",COUNTIF(#REF!,F107))</f>
        <v/>
      </c>
      <c r="G107" t="str">
        <f>IF(LEN(F107)&lt;2,"",SUMIF(#REF!,F107,#REF!))</f>
        <v/>
      </c>
      <c r="H107" t="str">
        <f>IF(LEN(F107)&lt;2,"",SUMIF(#REF!,F107,#REF!))</f>
        <v/>
      </c>
      <c r="I107" s="82" t="str">
        <f t="shared" si="3"/>
        <v/>
      </c>
      <c r="L107" s="82"/>
      <c r="N107" s="90"/>
      <c r="O107" s="90"/>
      <c r="P107" s="90"/>
    </row>
    <row r="108" spans="4:16" x14ac:dyDescent="0.25">
      <c r="D108" t="str">
        <f>IF(LEN(F108)&lt;2,"",COUNTIFS(#REF!,F108,#REF!,"Yes"))</f>
        <v/>
      </c>
      <c r="E108" t="str">
        <f>IF(LEN(F108)&lt;2,"",COUNTIF(#REF!,F108))</f>
        <v/>
      </c>
      <c r="G108" t="str">
        <f>IF(LEN(F108)&lt;2,"",SUMIF(#REF!,F108,#REF!))</f>
        <v/>
      </c>
      <c r="H108" t="str">
        <f>IF(LEN(F108)&lt;2,"",SUMIF(#REF!,F108,#REF!))</f>
        <v/>
      </c>
      <c r="I108" s="82" t="str">
        <f t="shared" si="3"/>
        <v/>
      </c>
      <c r="L108" s="82"/>
      <c r="N108" s="90"/>
      <c r="O108" s="90"/>
      <c r="P108" s="90"/>
    </row>
    <row r="109" spans="4:16" x14ac:dyDescent="0.25">
      <c r="D109" t="str">
        <f>IF(LEN(F109)&lt;2,"",COUNTIFS(#REF!,F109,#REF!,"Yes"))</f>
        <v/>
      </c>
      <c r="E109" t="str">
        <f>IF(LEN(F109)&lt;2,"",COUNTIF(#REF!,F109))</f>
        <v/>
      </c>
      <c r="G109" t="str">
        <f>IF(LEN(F109)&lt;2,"",SUMIF(#REF!,F109,#REF!))</f>
        <v/>
      </c>
      <c r="H109" t="str">
        <f>IF(LEN(F109)&lt;2,"",SUMIF(#REF!,F109,#REF!))</f>
        <v/>
      </c>
      <c r="I109" s="82" t="str">
        <f t="shared" si="3"/>
        <v/>
      </c>
      <c r="L109" s="82"/>
      <c r="N109" s="90"/>
      <c r="O109" s="90"/>
      <c r="P109" s="90"/>
    </row>
    <row r="110" spans="4:16" x14ac:dyDescent="0.25">
      <c r="D110" t="str">
        <f>IF(LEN(F110)&lt;2,"",COUNTIFS(#REF!,F110,#REF!,"Yes"))</f>
        <v/>
      </c>
      <c r="E110" t="str">
        <f>IF(LEN(F110)&lt;2,"",COUNTIF(#REF!,F110))</f>
        <v/>
      </c>
      <c r="G110" t="str">
        <f>IF(LEN(F110)&lt;2,"",SUMIF(#REF!,F110,#REF!))</f>
        <v/>
      </c>
      <c r="H110" t="str">
        <f>IF(LEN(F110)&lt;2,"",SUMIF(#REF!,F110,#REF!))</f>
        <v/>
      </c>
      <c r="I110" s="82" t="str">
        <f t="shared" si="3"/>
        <v/>
      </c>
      <c r="L110" s="82"/>
      <c r="N110" s="90"/>
      <c r="O110" s="90"/>
      <c r="P110" s="90"/>
    </row>
    <row r="111" spans="4:16" x14ac:dyDescent="0.25">
      <c r="D111" t="str">
        <f>IF(LEN(F111)&lt;2,"",COUNTIFS(#REF!,F111,#REF!,"Yes"))</f>
        <v/>
      </c>
      <c r="E111" t="str">
        <f>IF(LEN(F111)&lt;2,"",COUNTIF(#REF!,F111))</f>
        <v/>
      </c>
      <c r="G111" t="str">
        <f>IF(LEN(F111)&lt;2,"",SUMIF(#REF!,F111,#REF!))</f>
        <v/>
      </c>
      <c r="H111" t="str">
        <f>IF(LEN(F111)&lt;2,"",SUMIF(#REF!,F111,#REF!))</f>
        <v/>
      </c>
      <c r="I111" s="82" t="str">
        <f t="shared" si="3"/>
        <v/>
      </c>
      <c r="L111" s="82"/>
      <c r="N111" s="90"/>
      <c r="O111" s="90"/>
      <c r="P111" s="90"/>
    </row>
    <row r="112" spans="4:16" x14ac:dyDescent="0.25">
      <c r="D112" t="str">
        <f>IF(LEN(F112)&lt;2,"",COUNTIFS(#REF!,F112,#REF!,"Yes"))</f>
        <v/>
      </c>
      <c r="E112" t="str">
        <f>IF(LEN(F112)&lt;2,"",COUNTIF(#REF!,F112))</f>
        <v/>
      </c>
      <c r="G112" t="str">
        <f>IF(LEN(F112)&lt;2,"",SUMIF(#REF!,F112,#REF!))</f>
        <v/>
      </c>
      <c r="H112" t="str">
        <f>IF(LEN(F112)&lt;2,"",SUMIF(#REF!,F112,#REF!))</f>
        <v/>
      </c>
      <c r="I112" s="82" t="str">
        <f t="shared" si="3"/>
        <v/>
      </c>
      <c r="L112" s="82"/>
      <c r="N112" s="90"/>
      <c r="O112" s="90"/>
      <c r="P112" s="90"/>
    </row>
    <row r="113" spans="4:16" x14ac:dyDescent="0.25">
      <c r="D113" t="str">
        <f>IF(LEN(F113)&lt;2,"",COUNTIFS(#REF!,F113,#REF!,"Yes"))</f>
        <v/>
      </c>
      <c r="E113" t="str">
        <f>IF(LEN(F113)&lt;2,"",COUNTIF(#REF!,F113))</f>
        <v/>
      </c>
      <c r="G113" t="str">
        <f>IF(LEN(F113)&lt;2,"",SUMIF(#REF!,F113,#REF!))</f>
        <v/>
      </c>
      <c r="H113" t="str">
        <f>IF(LEN(F113)&lt;2,"",SUMIF(#REF!,F113,#REF!))</f>
        <v/>
      </c>
      <c r="I113" s="82" t="str">
        <f t="shared" si="3"/>
        <v/>
      </c>
      <c r="L113" s="82"/>
      <c r="N113" s="90"/>
      <c r="O113" s="90"/>
      <c r="P113" s="90"/>
    </row>
    <row r="114" spans="4:16" x14ac:dyDescent="0.25">
      <c r="D114" t="str">
        <f>IF(LEN(F114)&lt;2,"",COUNTIFS(#REF!,F114,#REF!,"Yes"))</f>
        <v/>
      </c>
      <c r="E114" t="str">
        <f>IF(LEN(F114)&lt;2,"",COUNTIF(#REF!,F114))</f>
        <v/>
      </c>
      <c r="G114" t="str">
        <f>IF(LEN(F114)&lt;2,"",SUMIF(#REF!,F114,#REF!))</f>
        <v/>
      </c>
      <c r="H114" t="str">
        <f>IF(LEN(F114)&lt;2,"",SUMIF(#REF!,F114,#REF!))</f>
        <v/>
      </c>
      <c r="I114" s="82" t="str">
        <f t="shared" si="3"/>
        <v/>
      </c>
      <c r="L114" s="82"/>
      <c r="N114" s="90"/>
      <c r="O114" s="90"/>
      <c r="P114" s="90"/>
    </row>
    <row r="115" spans="4:16" x14ac:dyDescent="0.25">
      <c r="D115" t="str">
        <f>IF(LEN(F115)&lt;2,"",COUNTIFS(#REF!,F115,#REF!,"Yes"))</f>
        <v/>
      </c>
      <c r="E115" t="str">
        <f>IF(LEN(F115)&lt;2,"",COUNTIF(#REF!,F115))</f>
        <v/>
      </c>
      <c r="G115" t="str">
        <f>IF(LEN(F115)&lt;2,"",SUMIF(#REF!,F115,#REF!))</f>
        <v/>
      </c>
      <c r="H115" t="str">
        <f>IF(LEN(F115)&lt;2,"",SUMIF(#REF!,F115,#REF!))</f>
        <v/>
      </c>
      <c r="I115" s="82" t="str">
        <f t="shared" si="3"/>
        <v/>
      </c>
      <c r="L115" s="82"/>
      <c r="N115" s="90"/>
      <c r="O115" s="90"/>
      <c r="P115" s="90"/>
    </row>
    <row r="116" spans="4:16" x14ac:dyDescent="0.25">
      <c r="D116" t="str">
        <f>IF(LEN(F116)&lt;2,"",COUNTIFS(#REF!,F116,#REF!,"Yes"))</f>
        <v/>
      </c>
      <c r="E116" t="str">
        <f>IF(LEN(F116)&lt;2,"",COUNTIF(#REF!,F116))</f>
        <v/>
      </c>
      <c r="G116" t="str">
        <f>IF(LEN(F116)&lt;2,"",SUMIF(#REF!,F116,#REF!))</f>
        <v/>
      </c>
      <c r="H116" t="str">
        <f>IF(LEN(F116)&lt;2,"",SUMIF(#REF!,F116,#REF!))</f>
        <v/>
      </c>
      <c r="I116" s="82" t="str">
        <f t="shared" si="3"/>
        <v/>
      </c>
      <c r="L116" s="82"/>
      <c r="N116" s="90"/>
      <c r="O116" s="90"/>
      <c r="P116" s="90"/>
    </row>
    <row r="117" spans="4:16" x14ac:dyDescent="0.25">
      <c r="D117" t="str">
        <f>IF(LEN(F117)&lt;2,"",COUNTIFS(#REF!,F117,#REF!,"Yes"))</f>
        <v/>
      </c>
      <c r="E117" t="str">
        <f>IF(LEN(F117)&lt;2,"",COUNTIF(#REF!,F117))</f>
        <v/>
      </c>
      <c r="G117" t="str">
        <f>IF(LEN(F117)&lt;2,"",SUMIF(#REF!,F117,#REF!))</f>
        <v/>
      </c>
      <c r="H117" t="str">
        <f>IF(LEN(F117)&lt;2,"",SUMIF(#REF!,F117,#REF!))</f>
        <v/>
      </c>
      <c r="I117" s="82" t="str">
        <f t="shared" si="3"/>
        <v/>
      </c>
      <c r="L117" s="82"/>
      <c r="N117" s="90"/>
      <c r="O117" s="90"/>
      <c r="P117" s="90"/>
    </row>
    <row r="118" spans="4:16" x14ac:dyDescent="0.25">
      <c r="D118" t="str">
        <f>IF(LEN(F118)&lt;2,"",COUNTIFS(#REF!,F118,#REF!,"Yes"))</f>
        <v/>
      </c>
      <c r="E118" t="str">
        <f>IF(LEN(F118)&lt;2,"",COUNTIF(#REF!,F118))</f>
        <v/>
      </c>
      <c r="G118" t="str">
        <f>IF(LEN(F118)&lt;2,"",SUMIF(#REF!,F118,#REF!))</f>
        <v/>
      </c>
      <c r="H118" t="str">
        <f>IF(LEN(F118)&lt;2,"",SUMIF(#REF!,F118,#REF!))</f>
        <v/>
      </c>
      <c r="I118" s="82" t="str">
        <f t="shared" si="3"/>
        <v/>
      </c>
      <c r="L118" s="82"/>
      <c r="N118" s="90"/>
      <c r="O118" s="90"/>
      <c r="P118" s="90"/>
    </row>
    <row r="119" spans="4:16" x14ac:dyDescent="0.25">
      <c r="D119" t="str">
        <f>IF(LEN(F119)&lt;2,"",COUNTIFS(#REF!,F119,#REF!,"Yes"))</f>
        <v/>
      </c>
      <c r="E119" t="str">
        <f>IF(LEN(F119)&lt;2,"",COUNTIF(#REF!,F119))</f>
        <v/>
      </c>
      <c r="G119" t="str">
        <f>IF(LEN(F119)&lt;2,"",SUMIF(#REF!,F119,#REF!))</f>
        <v/>
      </c>
      <c r="H119" t="str">
        <f>IF(LEN(F119)&lt;2,"",SUMIF(#REF!,F119,#REF!))</f>
        <v/>
      </c>
      <c r="I119" s="82" t="str">
        <f t="shared" si="3"/>
        <v/>
      </c>
      <c r="L119" s="82"/>
      <c r="N119" s="90"/>
      <c r="O119" s="90"/>
      <c r="P119" s="90"/>
    </row>
    <row r="120" spans="4:16" x14ac:dyDescent="0.25">
      <c r="D120" t="str">
        <f>IF(LEN(F120)&lt;2,"",COUNTIFS(#REF!,F120,#REF!,"Yes"))</f>
        <v/>
      </c>
      <c r="E120" t="str">
        <f>IF(LEN(F120)&lt;2,"",COUNTIF(#REF!,F120))</f>
        <v/>
      </c>
      <c r="G120" t="str">
        <f>IF(LEN(F120)&lt;2,"",SUMIF(#REF!,F120,#REF!))</f>
        <v/>
      </c>
      <c r="H120" t="str">
        <f>IF(LEN(F120)&lt;2,"",SUMIF(#REF!,F120,#REF!))</f>
        <v/>
      </c>
      <c r="I120" s="82" t="str">
        <f t="shared" si="3"/>
        <v/>
      </c>
      <c r="L120" s="82"/>
      <c r="N120" s="90"/>
      <c r="O120" s="90"/>
      <c r="P120" s="90"/>
    </row>
    <row r="121" spans="4:16" x14ac:dyDescent="0.25">
      <c r="D121" t="str">
        <f>IF(LEN(F121)&lt;2,"",COUNTIFS(#REF!,F121,#REF!,"Yes"))</f>
        <v/>
      </c>
      <c r="E121" t="str">
        <f>IF(LEN(F121)&lt;2,"",COUNTIF(#REF!,F121))</f>
        <v/>
      </c>
      <c r="G121" t="str">
        <f>IF(LEN(F121)&lt;2,"",SUMIF(#REF!,F121,#REF!))</f>
        <v/>
      </c>
      <c r="H121" t="str">
        <f>IF(LEN(F121)&lt;2,"",SUMIF(#REF!,F121,#REF!))</f>
        <v/>
      </c>
      <c r="I121" s="82" t="str">
        <f t="shared" si="3"/>
        <v/>
      </c>
      <c r="L121" s="82"/>
      <c r="N121" s="90"/>
      <c r="O121" s="90"/>
      <c r="P121" s="90"/>
    </row>
    <row r="122" spans="4:16" x14ac:dyDescent="0.25">
      <c r="D122" t="str">
        <f>IF(LEN(F122)&lt;2,"",COUNTIFS(#REF!,F122,#REF!,"Yes"))</f>
        <v/>
      </c>
      <c r="E122" t="str">
        <f>IF(LEN(F122)&lt;2,"",COUNTIF(#REF!,F122))</f>
        <v/>
      </c>
      <c r="G122" t="str">
        <f>IF(LEN(F122)&lt;2,"",SUMIF(#REF!,F122,#REF!))</f>
        <v/>
      </c>
      <c r="H122" t="str">
        <f>IF(LEN(F122)&lt;2,"",SUMIF(#REF!,F122,#REF!))</f>
        <v/>
      </c>
      <c r="I122" s="82" t="str">
        <f t="shared" si="3"/>
        <v/>
      </c>
      <c r="L122" s="82"/>
      <c r="N122" s="90"/>
      <c r="O122" s="90"/>
      <c r="P122" s="90"/>
    </row>
    <row r="123" spans="4:16" x14ac:dyDescent="0.25">
      <c r="D123" t="str">
        <f>IF(LEN(F123)&lt;2,"",COUNTIFS(#REF!,F123,#REF!,"Yes"))</f>
        <v/>
      </c>
      <c r="E123" t="str">
        <f>IF(LEN(F123)&lt;2,"",COUNTIF(#REF!,F123))</f>
        <v/>
      </c>
      <c r="G123" t="str">
        <f>IF(LEN(F123)&lt;2,"",SUMIF(#REF!,F123,#REF!))</f>
        <v/>
      </c>
      <c r="H123" t="str">
        <f>IF(LEN(F123)&lt;2,"",SUMIF(#REF!,F123,#REF!))</f>
        <v/>
      </c>
      <c r="I123" s="82" t="str">
        <f t="shared" si="3"/>
        <v/>
      </c>
      <c r="L123" s="82"/>
      <c r="N123" s="90"/>
      <c r="O123" s="90"/>
      <c r="P123" s="90"/>
    </row>
    <row r="124" spans="4:16" x14ac:dyDescent="0.25">
      <c r="D124" t="str">
        <f>IF(LEN(F124)&lt;2,"",COUNTIFS(#REF!,F124,#REF!,"Yes"))</f>
        <v/>
      </c>
      <c r="E124" t="str">
        <f>IF(LEN(F124)&lt;2,"",COUNTIF(#REF!,F124))</f>
        <v/>
      </c>
      <c r="G124" t="str">
        <f>IF(LEN(F124)&lt;2,"",SUMIF(#REF!,F124,#REF!))</f>
        <v/>
      </c>
      <c r="H124" t="str">
        <f>IF(LEN(F124)&lt;2,"",SUMIF(#REF!,F124,#REF!))</f>
        <v/>
      </c>
      <c r="I124" s="82" t="str">
        <f t="shared" si="3"/>
        <v/>
      </c>
      <c r="L124" s="82"/>
      <c r="N124" s="90"/>
      <c r="O124" s="90"/>
      <c r="P124" s="90"/>
    </row>
    <row r="125" spans="4:16" x14ac:dyDescent="0.25">
      <c r="D125" t="str">
        <f>IF(LEN(F125)&lt;2,"",COUNTIFS(#REF!,F125,#REF!,"Yes"))</f>
        <v/>
      </c>
      <c r="E125" t="str">
        <f>IF(LEN(F125)&lt;2,"",COUNTIF(#REF!,F125))</f>
        <v/>
      </c>
      <c r="G125" t="str">
        <f>IF(LEN(F125)&lt;2,"",SUMIF(#REF!,F125,#REF!))</f>
        <v/>
      </c>
      <c r="H125" t="str">
        <f>IF(LEN(F125)&lt;2,"",SUMIF(#REF!,F125,#REF!))</f>
        <v/>
      </c>
      <c r="I125" s="82" t="str">
        <f t="shared" si="3"/>
        <v/>
      </c>
      <c r="L125" s="82"/>
      <c r="N125" s="90"/>
      <c r="O125" s="90"/>
      <c r="P125" s="90"/>
    </row>
    <row r="126" spans="4:16" x14ac:dyDescent="0.25">
      <c r="D126" t="str">
        <f>IF(LEN(F126)&lt;2,"",COUNTIFS(#REF!,F126,#REF!,"Yes"))</f>
        <v/>
      </c>
      <c r="E126" t="str">
        <f>IF(LEN(F126)&lt;2,"",COUNTIF(#REF!,F126))</f>
        <v/>
      </c>
      <c r="G126" t="str">
        <f>IF(LEN(F126)&lt;2,"",SUMIF(#REF!,F126,#REF!))</f>
        <v/>
      </c>
      <c r="H126" t="str">
        <f>IF(LEN(F126)&lt;2,"",SUMIF(#REF!,F126,#REF!))</f>
        <v/>
      </c>
      <c r="I126" s="82" t="str">
        <f t="shared" si="3"/>
        <v/>
      </c>
      <c r="L126" s="82"/>
      <c r="N126" s="90"/>
      <c r="O126" s="90"/>
      <c r="P126" s="90"/>
    </row>
    <row r="127" spans="4:16" x14ac:dyDescent="0.25">
      <c r="D127" t="str">
        <f>IF(LEN(F127)&lt;2,"",COUNTIFS(#REF!,F127,#REF!,"Yes"))</f>
        <v/>
      </c>
      <c r="E127" t="str">
        <f>IF(LEN(F127)&lt;2,"",COUNTIF(#REF!,F127))</f>
        <v/>
      </c>
      <c r="G127" t="str">
        <f>IF(LEN(F127)&lt;2,"",SUMIF(#REF!,F127,#REF!))</f>
        <v/>
      </c>
      <c r="H127" t="str">
        <f>IF(LEN(F127)&lt;2,"",SUMIF(#REF!,F127,#REF!))</f>
        <v/>
      </c>
      <c r="I127" s="82" t="str">
        <f t="shared" si="3"/>
        <v/>
      </c>
      <c r="L127" s="82"/>
      <c r="N127" s="90"/>
      <c r="O127" s="90"/>
      <c r="P127" s="90"/>
    </row>
    <row r="128" spans="4:16" x14ac:dyDescent="0.25">
      <c r="D128" t="str">
        <f>IF(LEN(F128)&lt;2,"",COUNTIFS(#REF!,F128,#REF!,"Yes"))</f>
        <v/>
      </c>
      <c r="E128" t="str">
        <f>IF(LEN(F128)&lt;2,"",COUNTIF(#REF!,F128))</f>
        <v/>
      </c>
      <c r="G128" t="str">
        <f>IF(LEN(F128)&lt;2,"",SUMIF(#REF!,F128,#REF!))</f>
        <v/>
      </c>
      <c r="H128" t="str">
        <f>IF(LEN(F128)&lt;2,"",SUMIF(#REF!,F128,#REF!))</f>
        <v/>
      </c>
      <c r="I128" s="82" t="str">
        <f t="shared" si="3"/>
        <v/>
      </c>
      <c r="L128" s="82"/>
      <c r="N128" s="90"/>
      <c r="O128" s="90"/>
      <c r="P128" s="90"/>
    </row>
    <row r="129" spans="4:16" x14ac:dyDescent="0.25">
      <c r="D129" t="str">
        <f>IF(LEN(F129)&lt;2,"",COUNTIFS(#REF!,F129,#REF!,"Yes"))</f>
        <v/>
      </c>
      <c r="E129" t="str">
        <f>IF(LEN(F129)&lt;2,"",COUNTIF(#REF!,F129))</f>
        <v/>
      </c>
      <c r="G129" t="str">
        <f>IF(LEN(F129)&lt;2,"",SUMIF(#REF!,F129,#REF!))</f>
        <v/>
      </c>
      <c r="H129" t="str">
        <f>IF(LEN(F129)&lt;2,"",SUMIF(#REF!,F129,#REF!))</f>
        <v/>
      </c>
      <c r="I129" s="82" t="str">
        <f t="shared" si="3"/>
        <v/>
      </c>
      <c r="L129" s="82"/>
      <c r="N129" s="90"/>
      <c r="O129" s="90"/>
      <c r="P129" s="90"/>
    </row>
    <row r="130" spans="4:16" x14ac:dyDescent="0.25">
      <c r="D130" t="str">
        <f>IF(LEN(F130)&lt;2,"",COUNTIFS(#REF!,F130,#REF!,"Yes"))</f>
        <v/>
      </c>
      <c r="E130" t="str">
        <f>IF(LEN(F130)&lt;2,"",COUNTIF(#REF!,F130))</f>
        <v/>
      </c>
      <c r="G130" t="str">
        <f>IF(LEN(F130)&lt;2,"",SUMIF(#REF!,F130,#REF!))</f>
        <v/>
      </c>
      <c r="H130" t="str">
        <f>IF(LEN(F130)&lt;2,"",SUMIF(#REF!,F130,#REF!))</f>
        <v/>
      </c>
      <c r="I130" s="82" t="str">
        <f t="shared" si="3"/>
        <v/>
      </c>
      <c r="L130" s="82"/>
      <c r="N130" s="90"/>
      <c r="O130" s="90"/>
      <c r="P130" s="90"/>
    </row>
    <row r="131" spans="4:16" x14ac:dyDescent="0.25">
      <c r="D131" t="str">
        <f>IF(LEN(F131)&lt;2,"",COUNTIFS(#REF!,F131,#REF!,"Yes"))</f>
        <v/>
      </c>
      <c r="E131" t="str">
        <f>IF(LEN(F131)&lt;2,"",COUNTIF(#REF!,F131))</f>
        <v/>
      </c>
      <c r="G131" t="str">
        <f>IF(LEN(F131)&lt;2,"",SUMIF(#REF!,F131,#REF!))</f>
        <v/>
      </c>
      <c r="H131" t="str">
        <f>IF(LEN(F131)&lt;2,"",SUMIF(#REF!,F131,#REF!))</f>
        <v/>
      </c>
      <c r="I131" s="82" t="str">
        <f t="shared" si="3"/>
        <v/>
      </c>
      <c r="L131" s="82"/>
      <c r="N131" s="90"/>
      <c r="O131" s="90"/>
      <c r="P131" s="90"/>
    </row>
    <row r="132" spans="4:16" x14ac:dyDescent="0.25">
      <c r="D132" t="str">
        <f>IF(LEN(F132)&lt;2,"",COUNTIFS(#REF!,F132,#REF!,"Yes"))</f>
        <v/>
      </c>
      <c r="E132" t="str">
        <f>IF(LEN(F132)&lt;2,"",COUNTIF(#REF!,F132))</f>
        <v/>
      </c>
      <c r="G132" t="str">
        <f>IF(LEN(F132)&lt;2,"",SUMIF(#REF!,F132,#REF!))</f>
        <v/>
      </c>
      <c r="H132" t="str">
        <f>IF(LEN(F132)&lt;2,"",SUMIF(#REF!,F132,#REF!))</f>
        <v/>
      </c>
      <c r="I132" s="82" t="str">
        <f t="shared" si="3"/>
        <v/>
      </c>
      <c r="L132" s="82"/>
      <c r="N132" s="90"/>
      <c r="O132" s="90"/>
      <c r="P132" s="90"/>
    </row>
    <row r="133" spans="4:16" x14ac:dyDescent="0.25">
      <c r="D133" t="str">
        <f>IF(LEN(F133)&lt;2,"",COUNTIFS(#REF!,F133,#REF!,"Yes"))</f>
        <v/>
      </c>
      <c r="E133" t="str">
        <f>IF(LEN(F133)&lt;2,"",COUNTIF(#REF!,F133))</f>
        <v/>
      </c>
      <c r="G133" t="str">
        <f>IF(LEN(F133)&lt;2,"",SUMIF(#REF!,F133,#REF!))</f>
        <v/>
      </c>
      <c r="H133" t="str">
        <f>IF(LEN(F133)&lt;2,"",SUMIF(#REF!,F133,#REF!))</f>
        <v/>
      </c>
      <c r="I133" s="82" t="str">
        <f t="shared" si="3"/>
        <v/>
      </c>
      <c r="L133" s="82"/>
      <c r="N133" s="90"/>
      <c r="O133" s="90"/>
      <c r="P133" s="90"/>
    </row>
    <row r="134" spans="4:16" x14ac:dyDescent="0.25">
      <c r="D134" t="str">
        <f>IF(LEN(F134)&lt;2,"",COUNTIFS(#REF!,F134,#REF!,"Yes"))</f>
        <v/>
      </c>
      <c r="E134" t="str">
        <f>IF(LEN(F134)&lt;2,"",COUNTIF(#REF!,F134))</f>
        <v/>
      </c>
      <c r="G134" t="str">
        <f>IF(LEN(F134)&lt;2,"",SUMIF(#REF!,F134,#REF!))</f>
        <v/>
      </c>
      <c r="H134" t="str">
        <f>IF(LEN(F134)&lt;2,"",SUMIF(#REF!,F134,#REF!))</f>
        <v/>
      </c>
      <c r="I134" s="82" t="str">
        <f t="shared" si="3"/>
        <v/>
      </c>
      <c r="L134" s="82"/>
      <c r="N134" s="90"/>
      <c r="O134" s="90"/>
      <c r="P134" s="90"/>
    </row>
    <row r="135" spans="4:16" x14ac:dyDescent="0.25">
      <c r="D135" t="str">
        <f>IF(LEN(F135)&lt;2,"",COUNTIFS(#REF!,F135,#REF!,"Yes"))</f>
        <v/>
      </c>
      <c r="E135" t="str">
        <f>IF(LEN(F135)&lt;2,"",COUNTIF(#REF!,F135))</f>
        <v/>
      </c>
      <c r="G135" t="str">
        <f>IF(LEN(F135)&lt;2,"",SUMIF(#REF!,F135,#REF!))</f>
        <v/>
      </c>
      <c r="H135" t="str">
        <f>IF(LEN(F135)&lt;2,"",SUMIF(#REF!,F135,#REF!))</f>
        <v/>
      </c>
      <c r="I135" s="82" t="str">
        <f t="shared" si="3"/>
        <v/>
      </c>
      <c r="L135" s="82"/>
      <c r="N135" s="90"/>
      <c r="O135" s="90"/>
      <c r="P135" s="90"/>
    </row>
    <row r="136" spans="4:16" x14ac:dyDescent="0.25">
      <c r="D136" t="str">
        <f>IF(LEN(F136)&lt;2,"",COUNTIFS(#REF!,F136,#REF!,"Yes"))</f>
        <v/>
      </c>
      <c r="E136" t="str">
        <f>IF(LEN(F136)&lt;2,"",COUNTIF(#REF!,F136))</f>
        <v/>
      </c>
      <c r="G136" t="str">
        <f>IF(LEN(F136)&lt;2,"",SUMIF(#REF!,F136,#REF!))</f>
        <v/>
      </c>
      <c r="H136" t="str">
        <f>IF(LEN(F136)&lt;2,"",SUMIF(#REF!,F136,#REF!))</f>
        <v/>
      </c>
      <c r="I136" s="82" t="str">
        <f t="shared" si="3"/>
        <v/>
      </c>
      <c r="L136" s="82"/>
      <c r="N136" s="90"/>
      <c r="O136" s="90"/>
      <c r="P136" s="90"/>
    </row>
    <row r="137" spans="4:16" x14ac:dyDescent="0.25">
      <c r="D137" t="str">
        <f>IF(LEN(F137)&lt;2,"",COUNTIFS(#REF!,F137,#REF!,"Yes"))</f>
        <v/>
      </c>
      <c r="E137" t="str">
        <f>IF(LEN(F137)&lt;2,"",COUNTIF(#REF!,F137))</f>
        <v/>
      </c>
      <c r="G137" t="str">
        <f>IF(LEN(F137)&lt;2,"",SUMIF(#REF!,F137,#REF!))</f>
        <v/>
      </c>
      <c r="H137" t="str">
        <f>IF(LEN(F137)&lt;2,"",SUMIF(#REF!,F137,#REF!))</f>
        <v/>
      </c>
      <c r="I137" s="82" t="str">
        <f t="shared" si="3"/>
        <v/>
      </c>
      <c r="L137" s="82"/>
      <c r="N137" s="90"/>
      <c r="O137" s="90"/>
      <c r="P137" s="90"/>
    </row>
    <row r="138" spans="4:16" x14ac:dyDescent="0.25">
      <c r="D138" t="str">
        <f>IF(LEN(F138)&lt;2,"",COUNTIFS(#REF!,F138,#REF!,"Yes"))</f>
        <v/>
      </c>
      <c r="E138" t="str">
        <f>IF(LEN(F138)&lt;2,"",COUNTIF(#REF!,F138))</f>
        <v/>
      </c>
      <c r="G138" t="str">
        <f>IF(LEN(F138)&lt;2,"",SUMIF(#REF!,F138,#REF!))</f>
        <v/>
      </c>
      <c r="H138" t="str">
        <f>IF(LEN(F138)&lt;2,"",SUMIF(#REF!,F138,#REF!))</f>
        <v/>
      </c>
      <c r="I138" s="82" t="str">
        <f t="shared" si="3"/>
        <v/>
      </c>
      <c r="L138" s="82"/>
      <c r="N138" s="90"/>
      <c r="O138" s="90"/>
      <c r="P138" s="90"/>
    </row>
    <row r="139" spans="4:16" x14ac:dyDescent="0.25">
      <c r="D139" t="str">
        <f>IF(LEN(F139)&lt;2,"",COUNTIFS(#REF!,F139,#REF!,"Yes"))</f>
        <v/>
      </c>
      <c r="E139" t="str">
        <f>IF(LEN(F139)&lt;2,"",COUNTIF(#REF!,F139))</f>
        <v/>
      </c>
      <c r="G139" t="str">
        <f>IF(LEN(F139)&lt;2,"",SUMIF(#REF!,F139,#REF!))</f>
        <v/>
      </c>
      <c r="H139" t="str">
        <f>IF(LEN(F139)&lt;2,"",SUMIF(#REF!,F139,#REF!))</f>
        <v/>
      </c>
      <c r="I139" s="82" t="str">
        <f t="shared" si="3"/>
        <v/>
      </c>
      <c r="L139" s="82"/>
      <c r="N139" s="90"/>
      <c r="O139" s="90"/>
      <c r="P139" s="90"/>
    </row>
    <row r="140" spans="4:16" x14ac:dyDescent="0.25">
      <c r="D140" t="str">
        <f>IF(LEN(F140)&lt;2,"",COUNTIFS(#REF!,F140,#REF!,"Yes"))</f>
        <v/>
      </c>
      <c r="E140" t="str">
        <f>IF(LEN(F140)&lt;2,"",COUNTIF(#REF!,F140))</f>
        <v/>
      </c>
      <c r="G140" t="str">
        <f>IF(LEN(F140)&lt;2,"",SUMIF(#REF!,F140,#REF!))</f>
        <v/>
      </c>
      <c r="H140" t="str">
        <f>IF(LEN(F140)&lt;2,"",SUMIF(#REF!,F140,#REF!))</f>
        <v/>
      </c>
      <c r="I140" s="82" t="str">
        <f t="shared" si="3"/>
        <v/>
      </c>
      <c r="L140" s="82"/>
      <c r="N140" s="90"/>
      <c r="O140" s="90"/>
      <c r="P140" s="90"/>
    </row>
    <row r="141" spans="4:16" x14ac:dyDescent="0.25">
      <c r="D141" t="str">
        <f>IF(LEN(F141)&lt;2,"",COUNTIFS(#REF!,F141,#REF!,"Yes"))</f>
        <v/>
      </c>
      <c r="E141" t="str">
        <f>IF(LEN(F141)&lt;2,"",COUNTIF(#REF!,F141))</f>
        <v/>
      </c>
      <c r="G141" t="str">
        <f>IF(LEN(F141)&lt;2,"",SUMIF(#REF!,F141,#REF!))</f>
        <v/>
      </c>
      <c r="H141" t="str">
        <f>IF(LEN(F141)&lt;2,"",SUMIF(#REF!,F141,#REF!))</f>
        <v/>
      </c>
      <c r="I141" s="82" t="str">
        <f t="shared" si="3"/>
        <v/>
      </c>
      <c r="L141" s="82"/>
      <c r="N141" s="90"/>
      <c r="O141" s="90"/>
      <c r="P141" s="90"/>
    </row>
    <row r="142" spans="4:16" x14ac:dyDescent="0.25">
      <c r="D142" t="str">
        <f>IF(LEN(F142)&lt;2,"",COUNTIFS(#REF!,F142,#REF!,"Yes"))</f>
        <v/>
      </c>
      <c r="E142" t="str">
        <f>IF(LEN(F142)&lt;2,"",COUNTIF(#REF!,F142))</f>
        <v/>
      </c>
      <c r="G142" t="str">
        <f>IF(LEN(F142)&lt;2,"",SUMIF(#REF!,F142,#REF!))</f>
        <v/>
      </c>
      <c r="H142" t="str">
        <f>IF(LEN(F142)&lt;2,"",SUMIF(#REF!,F142,#REF!))</f>
        <v/>
      </c>
      <c r="I142" s="82" t="str">
        <f t="shared" si="3"/>
        <v/>
      </c>
      <c r="L142" s="82"/>
      <c r="N142" s="90"/>
      <c r="O142" s="90"/>
      <c r="P142" s="90"/>
    </row>
    <row r="143" spans="4:16" x14ac:dyDescent="0.25">
      <c r="D143" t="str">
        <f>IF(LEN(F143)&lt;2,"",COUNTIFS(#REF!,F143,#REF!,"Yes"))</f>
        <v/>
      </c>
      <c r="E143" t="str">
        <f>IF(LEN(F143)&lt;2,"",COUNTIF(#REF!,F143))</f>
        <v/>
      </c>
      <c r="G143" t="str">
        <f>IF(LEN(F143)&lt;2,"",SUMIF(#REF!,F143,#REF!))</f>
        <v/>
      </c>
      <c r="H143" t="str">
        <f>IF(LEN(F143)&lt;2,"",SUMIF(#REF!,F143,#REF!))</f>
        <v/>
      </c>
      <c r="I143" s="82" t="str">
        <f t="shared" si="3"/>
        <v/>
      </c>
      <c r="L143" s="82"/>
      <c r="N143" s="90"/>
      <c r="O143" s="90"/>
      <c r="P143" s="90"/>
    </row>
    <row r="144" spans="4:16" x14ac:dyDescent="0.25">
      <c r="D144" t="str">
        <f>IF(LEN(F144)&lt;2,"",COUNTIFS(#REF!,F144,#REF!,"Yes"))</f>
        <v/>
      </c>
      <c r="E144" t="str">
        <f>IF(LEN(F144)&lt;2,"",COUNTIF(#REF!,F144))</f>
        <v/>
      </c>
      <c r="G144" t="str">
        <f>IF(LEN(F144)&lt;2,"",SUMIF(#REF!,F144,#REF!))</f>
        <v/>
      </c>
      <c r="H144" t="str">
        <f>IF(LEN(F144)&lt;2,"",SUMIF(#REF!,F144,#REF!))</f>
        <v/>
      </c>
      <c r="I144" s="82" t="str">
        <f t="shared" si="3"/>
        <v/>
      </c>
      <c r="L144" s="82"/>
      <c r="N144" s="90"/>
      <c r="O144" s="90"/>
      <c r="P144" s="90"/>
    </row>
    <row r="145" spans="4:16" x14ac:dyDescent="0.25">
      <c r="D145" t="str">
        <f>IF(LEN(F145)&lt;2,"",COUNTIFS(#REF!,F145,#REF!,"Yes"))</f>
        <v/>
      </c>
      <c r="E145" t="str">
        <f>IF(LEN(F145)&lt;2,"",COUNTIF(#REF!,F145))</f>
        <v/>
      </c>
      <c r="G145" t="str">
        <f>IF(LEN(F145)&lt;2,"",SUMIF(#REF!,F145,#REF!))</f>
        <v/>
      </c>
      <c r="H145" t="str">
        <f>IF(LEN(F145)&lt;2,"",SUMIF(#REF!,F145,#REF!))</f>
        <v/>
      </c>
      <c r="I145" s="82" t="str">
        <f t="shared" si="3"/>
        <v/>
      </c>
      <c r="L145" s="82"/>
      <c r="N145" s="90"/>
      <c r="O145" s="90"/>
      <c r="P145" s="90"/>
    </row>
    <row r="146" spans="4:16" x14ac:dyDescent="0.25">
      <c r="D146" t="str">
        <f>IF(LEN(F146)&lt;2,"",COUNTIFS(#REF!,F146,#REF!,"Yes"))</f>
        <v/>
      </c>
      <c r="E146" t="str">
        <f>IF(LEN(F146)&lt;2,"",COUNTIF(#REF!,F146))</f>
        <v/>
      </c>
      <c r="G146" t="str">
        <f>IF(LEN(F146)&lt;2,"",SUMIF(#REF!,F146,#REF!))</f>
        <v/>
      </c>
      <c r="H146" t="str">
        <f>IF(LEN(F146)&lt;2,"",SUMIF(#REF!,F146,#REF!))</f>
        <v/>
      </c>
      <c r="I146" s="82" t="str">
        <f t="shared" si="3"/>
        <v/>
      </c>
      <c r="L146" s="82"/>
      <c r="N146" s="90"/>
      <c r="O146" s="90"/>
      <c r="P146" s="90"/>
    </row>
    <row r="147" spans="4:16" x14ac:dyDescent="0.25">
      <c r="D147" t="str">
        <f>IF(LEN(F147)&lt;2,"",COUNTIFS(#REF!,F147,#REF!,"Yes"))</f>
        <v/>
      </c>
      <c r="E147" t="str">
        <f>IF(LEN(F147)&lt;2,"",COUNTIF(#REF!,F147))</f>
        <v/>
      </c>
      <c r="G147" t="str">
        <f>IF(LEN(F147)&lt;2,"",SUMIF(#REF!,F147,#REF!))</f>
        <v/>
      </c>
      <c r="H147" t="str">
        <f>IF(LEN(F147)&lt;2,"",SUMIF(#REF!,F147,#REF!))</f>
        <v/>
      </c>
      <c r="I147" s="82" t="str">
        <f t="shared" si="3"/>
        <v/>
      </c>
      <c r="L147" s="82"/>
      <c r="N147" s="90"/>
      <c r="O147" s="90"/>
      <c r="P147" s="90"/>
    </row>
    <row r="148" spans="4:16" x14ac:dyDescent="0.25">
      <c r="D148" t="str">
        <f>IF(LEN(F148)&lt;2,"",COUNTIFS(#REF!,F148,#REF!,"Yes"))</f>
        <v/>
      </c>
      <c r="E148" t="str">
        <f>IF(LEN(F148)&lt;2,"",COUNTIF(#REF!,F148))</f>
        <v/>
      </c>
      <c r="G148" t="str">
        <f>IF(LEN(F148)&lt;2,"",SUMIF(#REF!,F148,#REF!))</f>
        <v/>
      </c>
      <c r="H148" t="str">
        <f>IF(LEN(F148)&lt;2,"",SUMIF(#REF!,F148,#REF!))</f>
        <v/>
      </c>
      <c r="I148" s="82" t="str">
        <f t="shared" si="3"/>
        <v/>
      </c>
      <c r="L148" s="82"/>
      <c r="N148" s="90"/>
      <c r="O148" s="90"/>
      <c r="P148" s="90"/>
    </row>
    <row r="149" spans="4:16" x14ac:dyDescent="0.25">
      <c r="D149" t="str">
        <f>IF(LEN(F149)&lt;2,"",COUNTIFS(#REF!,F149,#REF!,"Yes"))</f>
        <v/>
      </c>
      <c r="E149" t="str">
        <f>IF(LEN(F149)&lt;2,"",COUNTIF(#REF!,F149))</f>
        <v/>
      </c>
      <c r="G149" t="str">
        <f>IF(LEN(F149)&lt;2,"",SUMIF(#REF!,F149,#REF!))</f>
        <v/>
      </c>
      <c r="H149" t="str">
        <f>IF(LEN(F149)&lt;2,"",SUMIF(#REF!,F149,#REF!))</f>
        <v/>
      </c>
      <c r="I149" s="82" t="str">
        <f t="shared" si="3"/>
        <v/>
      </c>
      <c r="L149" s="82"/>
      <c r="N149" s="90"/>
      <c r="O149" s="90"/>
      <c r="P149" s="90"/>
    </row>
    <row r="150" spans="4:16" x14ac:dyDescent="0.25">
      <c r="D150" t="str">
        <f>IF(LEN(F150)&lt;2,"",COUNTIFS(#REF!,F150,#REF!,"Yes"))</f>
        <v/>
      </c>
      <c r="E150" t="str">
        <f>IF(LEN(F150)&lt;2,"",COUNTIF(#REF!,F150))</f>
        <v/>
      </c>
      <c r="G150" t="str">
        <f>IF(LEN(F150)&lt;2,"",SUMIF(#REF!,F150,#REF!))</f>
        <v/>
      </c>
      <c r="H150" t="str">
        <f>IF(LEN(F150)&lt;2,"",SUMIF(#REF!,F150,#REF!))</f>
        <v/>
      </c>
      <c r="I150" s="82" t="str">
        <f t="shared" si="3"/>
        <v/>
      </c>
      <c r="L150" s="82"/>
      <c r="N150" s="90"/>
      <c r="O150" s="90"/>
      <c r="P150" s="90"/>
    </row>
    <row r="151" spans="4:16" x14ac:dyDescent="0.25">
      <c r="D151" t="str">
        <f>IF(LEN(F151)&lt;2,"",COUNTIFS(#REF!,F151,#REF!,"Yes"))</f>
        <v/>
      </c>
      <c r="E151" t="str">
        <f>IF(LEN(F151)&lt;2,"",COUNTIF(#REF!,F151))</f>
        <v/>
      </c>
      <c r="G151" t="str">
        <f>IF(LEN(F151)&lt;2,"",SUMIF(#REF!,F151,#REF!))</f>
        <v/>
      </c>
      <c r="H151" t="str">
        <f>IF(LEN(F151)&lt;2,"",SUMIF(#REF!,F151,#REF!))</f>
        <v/>
      </c>
      <c r="I151" s="82" t="str">
        <f t="shared" si="3"/>
        <v/>
      </c>
      <c r="L151" s="82"/>
      <c r="N151" s="90"/>
      <c r="O151" s="90"/>
      <c r="P151" s="90"/>
    </row>
    <row r="152" spans="4:16" x14ac:dyDescent="0.25">
      <c r="D152" t="str">
        <f>IF(LEN(F152)&lt;2,"",COUNTIFS(#REF!,F152,#REF!,"Yes"))</f>
        <v/>
      </c>
      <c r="E152" t="str">
        <f>IF(LEN(F152)&lt;2,"",COUNTIF(#REF!,F152))</f>
        <v/>
      </c>
      <c r="G152" t="str">
        <f>IF(LEN(F152)&lt;2,"",SUMIF(#REF!,F152,#REF!))</f>
        <v/>
      </c>
      <c r="H152" t="str">
        <f>IF(LEN(F152)&lt;2,"",SUMIF(#REF!,F152,#REF!))</f>
        <v/>
      </c>
      <c r="I152" s="82" t="str">
        <f t="shared" si="3"/>
        <v/>
      </c>
      <c r="L152" s="82"/>
      <c r="N152" s="90"/>
      <c r="O152" s="90"/>
      <c r="P152" s="90"/>
    </row>
    <row r="153" spans="4:16" x14ac:dyDescent="0.25">
      <c r="D153" t="str">
        <f>IF(LEN(F153)&lt;2,"",COUNTIFS(#REF!,F153,#REF!,"Yes"))</f>
        <v/>
      </c>
      <c r="E153" t="str">
        <f>IF(LEN(F153)&lt;2,"",COUNTIF(#REF!,F153))</f>
        <v/>
      </c>
      <c r="G153" t="str">
        <f>IF(LEN(F153)&lt;2,"",SUMIF(#REF!,F153,#REF!))</f>
        <v/>
      </c>
      <c r="H153" t="str">
        <f>IF(LEN(F153)&lt;2,"",SUMIF(#REF!,F153,#REF!))</f>
        <v/>
      </c>
      <c r="I153" s="82" t="str">
        <f t="shared" si="3"/>
        <v/>
      </c>
      <c r="L153" s="82"/>
      <c r="N153" s="90"/>
      <c r="O153" s="90"/>
      <c r="P153" s="90"/>
    </row>
    <row r="154" spans="4:16" x14ac:dyDescent="0.25">
      <c r="D154" t="str">
        <f>IF(LEN(F154)&lt;2,"",COUNTIFS(#REF!,F154,#REF!,"Yes"))</f>
        <v/>
      </c>
      <c r="E154" t="str">
        <f>IF(LEN(F154)&lt;2,"",COUNTIF(#REF!,F154))</f>
        <v/>
      </c>
      <c r="G154" t="str">
        <f>IF(LEN(F154)&lt;2,"",SUMIF(#REF!,F154,#REF!))</f>
        <v/>
      </c>
      <c r="H154" t="str">
        <f>IF(LEN(F154)&lt;2,"",SUMIF(#REF!,F154,#REF!))</f>
        <v/>
      </c>
      <c r="I154" s="82" t="str">
        <f t="shared" si="3"/>
        <v/>
      </c>
      <c r="L154" s="82"/>
      <c r="N154" s="90"/>
      <c r="O154" s="90"/>
      <c r="P154" s="90"/>
    </row>
    <row r="155" spans="4:16" x14ac:dyDescent="0.25">
      <c r="D155" t="str">
        <f>IF(LEN(F155)&lt;2,"",COUNTIFS(#REF!,F155,#REF!,"Yes"))</f>
        <v/>
      </c>
      <c r="E155" t="str">
        <f>IF(LEN(F155)&lt;2,"",COUNTIF(#REF!,F155))</f>
        <v/>
      </c>
      <c r="G155" t="str">
        <f>IF(LEN(F155)&lt;2,"",SUMIF(#REF!,F155,#REF!))</f>
        <v/>
      </c>
      <c r="H155" t="str">
        <f>IF(LEN(F155)&lt;2,"",SUMIF(#REF!,F155,#REF!))</f>
        <v/>
      </c>
      <c r="I155" s="82" t="str">
        <f t="shared" si="3"/>
        <v/>
      </c>
      <c r="L155" s="82"/>
      <c r="N155" s="90"/>
      <c r="O155" s="90"/>
      <c r="P155" s="90"/>
    </row>
    <row r="156" spans="4:16" x14ac:dyDescent="0.25">
      <c r="D156" t="str">
        <f>IF(LEN(F156)&lt;2,"",COUNTIFS(#REF!,F156,#REF!,"Yes"))</f>
        <v/>
      </c>
      <c r="E156" t="str">
        <f>IF(LEN(F156)&lt;2,"",COUNTIF(#REF!,F156))</f>
        <v/>
      </c>
      <c r="G156" t="str">
        <f>IF(LEN(F156)&lt;2,"",SUMIF(#REF!,F156,#REF!))</f>
        <v/>
      </c>
      <c r="H156" t="str">
        <f>IF(LEN(F156)&lt;2,"",SUMIF(#REF!,F156,#REF!))</f>
        <v/>
      </c>
      <c r="I156" s="82" t="str">
        <f t="shared" si="3"/>
        <v/>
      </c>
      <c r="L156" s="82"/>
      <c r="N156" s="90"/>
      <c r="O156" s="90"/>
      <c r="P156" s="90"/>
    </row>
    <row r="157" spans="4:16" x14ac:dyDescent="0.25">
      <c r="D157" t="str">
        <f>IF(LEN(F157)&lt;2,"",COUNTIFS(#REF!,F157,#REF!,"Yes"))</f>
        <v/>
      </c>
      <c r="E157" t="str">
        <f>IF(LEN(F157)&lt;2,"",COUNTIF(#REF!,F157))</f>
        <v/>
      </c>
      <c r="G157" t="str">
        <f>IF(LEN(F157)&lt;2,"",SUMIF(#REF!,F157,#REF!))</f>
        <v/>
      </c>
      <c r="H157" t="str">
        <f>IF(LEN(F157)&lt;2,"",SUMIF(#REF!,F157,#REF!))</f>
        <v/>
      </c>
      <c r="I157" s="82" t="str">
        <f t="shared" si="3"/>
        <v/>
      </c>
      <c r="L157" s="82"/>
      <c r="N157" s="90"/>
      <c r="O157" s="90"/>
      <c r="P157" s="90"/>
    </row>
    <row r="158" spans="4:16" x14ac:dyDescent="0.25">
      <c r="D158" t="str">
        <f>IF(LEN(F158)&lt;2,"",COUNTIFS(#REF!,F158,#REF!,"Yes"))</f>
        <v/>
      </c>
      <c r="E158" t="str">
        <f>IF(LEN(F158)&lt;2,"",COUNTIF(#REF!,F158))</f>
        <v/>
      </c>
      <c r="G158" t="str">
        <f>IF(LEN(F158)&lt;2,"",SUMIF(#REF!,F158,#REF!))</f>
        <v/>
      </c>
      <c r="H158" t="str">
        <f>IF(LEN(F158)&lt;2,"",SUMIF(#REF!,F158,#REF!))</f>
        <v/>
      </c>
      <c r="I158" s="82" t="str">
        <f t="shared" si="3"/>
        <v/>
      </c>
      <c r="L158" s="82"/>
      <c r="N158" s="90"/>
      <c r="O158" s="90"/>
      <c r="P158" s="90"/>
    </row>
    <row r="159" spans="4:16" x14ac:dyDescent="0.25">
      <c r="D159" t="str">
        <f>IF(LEN(F159)&lt;2,"",COUNTIFS(#REF!,F159,#REF!,"Yes"))</f>
        <v/>
      </c>
      <c r="E159" t="str">
        <f>IF(LEN(F159)&lt;2,"",COUNTIF(#REF!,F159))</f>
        <v/>
      </c>
      <c r="G159" t="str">
        <f>IF(LEN(F159)&lt;2,"",SUMIF(#REF!,F159,#REF!))</f>
        <v/>
      </c>
      <c r="H159" t="str">
        <f>IF(LEN(F159)&lt;2,"",SUMIF(#REF!,F159,#REF!))</f>
        <v/>
      </c>
      <c r="I159" s="82" t="str">
        <f t="shared" si="3"/>
        <v/>
      </c>
      <c r="L159" s="82"/>
      <c r="N159" s="90"/>
      <c r="O159" s="90"/>
      <c r="P159" s="90"/>
    </row>
    <row r="160" spans="4:16" x14ac:dyDescent="0.25">
      <c r="D160" t="str">
        <f>IF(LEN(F160)&lt;2,"",COUNTIFS(#REF!,F160,#REF!,"Yes"))</f>
        <v/>
      </c>
      <c r="E160" t="str">
        <f>IF(LEN(F160)&lt;2,"",COUNTIF(#REF!,F160))</f>
        <v/>
      </c>
      <c r="G160" t="str">
        <f>IF(LEN(F160)&lt;2,"",SUMIF(#REF!,F160,#REF!))</f>
        <v/>
      </c>
      <c r="H160" t="str">
        <f>IF(LEN(F160)&lt;2,"",SUMIF(#REF!,F160,#REF!))</f>
        <v/>
      </c>
      <c r="I160" s="82" t="str">
        <f t="shared" si="3"/>
        <v/>
      </c>
      <c r="L160" s="82"/>
      <c r="N160" s="90"/>
      <c r="O160" s="90"/>
      <c r="P160" s="90"/>
    </row>
    <row r="161" spans="4:16" x14ac:dyDescent="0.25">
      <c r="D161" t="str">
        <f>IF(LEN(F161)&lt;2,"",COUNTIFS(#REF!,F161,#REF!,"Yes"))</f>
        <v/>
      </c>
      <c r="E161" t="str">
        <f>IF(LEN(F161)&lt;2,"",COUNTIF(#REF!,F161))</f>
        <v/>
      </c>
      <c r="G161" t="str">
        <f>IF(LEN(F161)&lt;2,"",SUMIF(#REF!,F161,#REF!))</f>
        <v/>
      </c>
      <c r="H161" t="str">
        <f>IF(LEN(F161)&lt;2,"",SUMIF(#REF!,F161,#REF!))</f>
        <v/>
      </c>
      <c r="I161" s="82" t="str">
        <f t="shared" si="3"/>
        <v/>
      </c>
      <c r="L161" s="82"/>
      <c r="N161" s="90"/>
      <c r="O161" s="90"/>
      <c r="P161" s="90"/>
    </row>
    <row r="162" spans="4:16" x14ac:dyDescent="0.25">
      <c r="D162" t="str">
        <f>IF(LEN(F162)&lt;2,"",COUNTIFS(#REF!,F162,#REF!,"Yes"))</f>
        <v/>
      </c>
      <c r="E162" t="str">
        <f>IF(LEN(F162)&lt;2,"",COUNTIF(#REF!,F162))</f>
        <v/>
      </c>
      <c r="G162" t="str">
        <f>IF(LEN(F162)&lt;2,"",SUMIF(#REF!,F162,#REF!))</f>
        <v/>
      </c>
      <c r="H162" t="str">
        <f>IF(LEN(F162)&lt;2,"",SUMIF(#REF!,F162,#REF!))</f>
        <v/>
      </c>
      <c r="I162" s="82" t="str">
        <f t="shared" si="3"/>
        <v/>
      </c>
      <c r="L162" s="82"/>
      <c r="N162" s="90"/>
      <c r="O162" s="90"/>
      <c r="P162" s="90"/>
    </row>
    <row r="163" spans="4:16" x14ac:dyDescent="0.25">
      <c r="D163" t="str">
        <f>IF(LEN(F163)&lt;2,"",COUNTIFS(#REF!,F163,#REF!,"Yes"))</f>
        <v/>
      </c>
      <c r="E163" t="str">
        <f>IF(LEN(F163)&lt;2,"",COUNTIF(#REF!,F163))</f>
        <v/>
      </c>
      <c r="G163" t="str">
        <f>IF(LEN(F163)&lt;2,"",SUMIF(#REF!,F163,#REF!))</f>
        <v/>
      </c>
      <c r="H163" t="str">
        <f>IF(LEN(F163)&lt;2,"",SUMIF(#REF!,F163,#REF!))</f>
        <v/>
      </c>
      <c r="I163" s="82" t="str">
        <f t="shared" si="3"/>
        <v/>
      </c>
      <c r="L163" s="82"/>
      <c r="N163" s="90"/>
      <c r="O163" s="90"/>
      <c r="P163" s="90"/>
    </row>
    <row r="164" spans="4:16" x14ac:dyDescent="0.25">
      <c r="D164" t="str">
        <f>IF(LEN(F164)&lt;2,"",COUNTIFS(#REF!,F164,#REF!,"Yes"))</f>
        <v/>
      </c>
      <c r="E164" t="str">
        <f>IF(LEN(F164)&lt;2,"",COUNTIF(#REF!,F164))</f>
        <v/>
      </c>
      <c r="G164" t="str">
        <f>IF(LEN(F164)&lt;2,"",SUMIF(#REF!,F164,#REF!))</f>
        <v/>
      </c>
      <c r="H164" t="str">
        <f>IF(LEN(F164)&lt;2,"",SUMIF(#REF!,F164,#REF!))</f>
        <v/>
      </c>
      <c r="I164" s="82" t="str">
        <f t="shared" si="3"/>
        <v/>
      </c>
      <c r="L164" s="82"/>
      <c r="N164" s="90"/>
      <c r="O164" s="90"/>
      <c r="P164" s="90"/>
    </row>
    <row r="165" spans="4:16" x14ac:dyDescent="0.25">
      <c r="D165" t="str">
        <f>IF(LEN(F165)&lt;2,"",COUNTIFS(#REF!,F165,#REF!,"Yes"))</f>
        <v/>
      </c>
      <c r="E165" t="str">
        <f>IF(LEN(F165)&lt;2,"",COUNTIF(#REF!,F165))</f>
        <v/>
      </c>
      <c r="G165" t="str">
        <f>IF(LEN(F165)&lt;2,"",SUMIF(#REF!,F165,#REF!))</f>
        <v/>
      </c>
      <c r="H165" t="str">
        <f>IF(LEN(F165)&lt;2,"",SUMIF(#REF!,F165,#REF!))</f>
        <v/>
      </c>
      <c r="I165" s="82" t="str">
        <f t="shared" ref="I165:I228" si="4">IF(LEN(F165)&lt;2,"",(G165-H165)/G165)</f>
        <v/>
      </c>
      <c r="L165" s="82"/>
      <c r="N165" s="90"/>
      <c r="O165" s="90"/>
      <c r="P165" s="90"/>
    </row>
    <row r="166" spans="4:16" x14ac:dyDescent="0.25">
      <c r="D166" t="str">
        <f>IF(LEN(F166)&lt;2,"",COUNTIFS(#REF!,F166,#REF!,"Yes"))</f>
        <v/>
      </c>
      <c r="E166" t="str">
        <f>IF(LEN(F166)&lt;2,"",COUNTIF(#REF!,F166))</f>
        <v/>
      </c>
      <c r="G166" t="str">
        <f>IF(LEN(F166)&lt;2,"",SUMIF(#REF!,F166,#REF!))</f>
        <v/>
      </c>
      <c r="H166" t="str">
        <f>IF(LEN(F166)&lt;2,"",SUMIF(#REF!,F166,#REF!))</f>
        <v/>
      </c>
      <c r="I166" s="82" t="str">
        <f t="shared" si="4"/>
        <v/>
      </c>
      <c r="L166" s="82"/>
      <c r="N166" s="90"/>
      <c r="O166" s="90"/>
      <c r="P166" s="90"/>
    </row>
    <row r="167" spans="4:16" x14ac:dyDescent="0.25">
      <c r="D167" t="str">
        <f>IF(LEN(F167)&lt;2,"",COUNTIFS(#REF!,F167,#REF!,"Yes"))</f>
        <v/>
      </c>
      <c r="E167" t="str">
        <f>IF(LEN(F167)&lt;2,"",COUNTIF(#REF!,F167))</f>
        <v/>
      </c>
      <c r="G167" t="str">
        <f>IF(LEN(F167)&lt;2,"",SUMIF(#REF!,F167,#REF!))</f>
        <v/>
      </c>
      <c r="H167" t="str">
        <f>IF(LEN(F167)&lt;2,"",SUMIF(#REF!,F167,#REF!))</f>
        <v/>
      </c>
      <c r="I167" s="82" t="str">
        <f t="shared" si="4"/>
        <v/>
      </c>
      <c r="L167" s="82"/>
      <c r="N167" s="90"/>
      <c r="O167" s="90"/>
      <c r="P167" s="90"/>
    </row>
    <row r="168" spans="4:16" x14ac:dyDescent="0.25">
      <c r="D168" t="str">
        <f>IF(LEN(F168)&lt;2,"",COUNTIFS(#REF!,F168,#REF!,"Yes"))</f>
        <v/>
      </c>
      <c r="E168" t="str">
        <f>IF(LEN(F168)&lt;2,"",COUNTIF(#REF!,F168))</f>
        <v/>
      </c>
      <c r="G168" t="str">
        <f>IF(LEN(F168)&lt;2,"",SUMIF(#REF!,F168,#REF!))</f>
        <v/>
      </c>
      <c r="H168" t="str">
        <f>IF(LEN(F168)&lt;2,"",SUMIF(#REF!,F168,#REF!))</f>
        <v/>
      </c>
      <c r="I168" s="82" t="str">
        <f t="shared" si="4"/>
        <v/>
      </c>
      <c r="L168" s="82"/>
      <c r="N168" s="90"/>
      <c r="O168" s="90"/>
      <c r="P168" s="90"/>
    </row>
    <row r="169" spans="4:16" x14ac:dyDescent="0.25">
      <c r="D169" t="str">
        <f>IF(LEN(F169)&lt;2,"",COUNTIFS(#REF!,F169,#REF!,"Yes"))</f>
        <v/>
      </c>
      <c r="E169" t="str">
        <f>IF(LEN(F169)&lt;2,"",COUNTIF(#REF!,F169))</f>
        <v/>
      </c>
      <c r="G169" t="str">
        <f>IF(LEN(F169)&lt;2,"",SUMIF(#REF!,F169,#REF!))</f>
        <v/>
      </c>
      <c r="H169" t="str">
        <f>IF(LEN(F169)&lt;2,"",SUMIF(#REF!,F169,#REF!))</f>
        <v/>
      </c>
      <c r="I169" s="82" t="str">
        <f t="shared" si="4"/>
        <v/>
      </c>
      <c r="L169" s="82"/>
      <c r="N169" s="90"/>
      <c r="O169" s="90"/>
      <c r="P169" s="90"/>
    </row>
    <row r="170" spans="4:16" x14ac:dyDescent="0.25">
      <c r="D170" t="str">
        <f>IF(LEN(F170)&lt;2,"",COUNTIFS(#REF!,F170,#REF!,"Yes"))</f>
        <v/>
      </c>
      <c r="E170" t="str">
        <f>IF(LEN(F170)&lt;2,"",COUNTIF(#REF!,F170))</f>
        <v/>
      </c>
      <c r="G170" t="str">
        <f>IF(LEN(F170)&lt;2,"",SUMIF(#REF!,F170,#REF!))</f>
        <v/>
      </c>
      <c r="H170" t="str">
        <f>IF(LEN(F170)&lt;2,"",SUMIF(#REF!,F170,#REF!))</f>
        <v/>
      </c>
      <c r="I170" s="82" t="str">
        <f t="shared" si="4"/>
        <v/>
      </c>
      <c r="L170" s="82"/>
      <c r="N170" s="90"/>
      <c r="O170" s="90"/>
      <c r="P170" s="90"/>
    </row>
    <row r="171" spans="4:16" x14ac:dyDescent="0.25">
      <c r="D171" t="str">
        <f>IF(LEN(F171)&lt;2,"",COUNTIFS(#REF!,F171,#REF!,"Yes"))</f>
        <v/>
      </c>
      <c r="E171" t="str">
        <f>IF(LEN(F171)&lt;2,"",COUNTIF(#REF!,F171))</f>
        <v/>
      </c>
      <c r="G171" t="str">
        <f>IF(LEN(F171)&lt;2,"",SUMIF(#REF!,F171,#REF!))</f>
        <v/>
      </c>
      <c r="H171" t="str">
        <f>IF(LEN(F171)&lt;2,"",SUMIF(#REF!,F171,#REF!))</f>
        <v/>
      </c>
      <c r="I171" s="82" t="str">
        <f t="shared" si="4"/>
        <v/>
      </c>
      <c r="L171" s="82"/>
      <c r="N171" s="90"/>
      <c r="O171" s="90"/>
      <c r="P171" s="90"/>
    </row>
    <row r="172" spans="4:16" x14ac:dyDescent="0.25">
      <c r="D172" t="str">
        <f>IF(LEN(F172)&lt;2,"",COUNTIFS(#REF!,F172,#REF!,"Yes"))</f>
        <v/>
      </c>
      <c r="E172" t="str">
        <f>IF(LEN(F172)&lt;2,"",COUNTIF(#REF!,F172))</f>
        <v/>
      </c>
      <c r="G172" t="str">
        <f>IF(LEN(F172)&lt;2,"",SUMIF(#REF!,F172,#REF!))</f>
        <v/>
      </c>
      <c r="H172" t="str">
        <f>IF(LEN(F172)&lt;2,"",SUMIF(#REF!,F172,#REF!))</f>
        <v/>
      </c>
      <c r="I172" s="82" t="str">
        <f t="shared" si="4"/>
        <v/>
      </c>
      <c r="L172" s="82"/>
      <c r="N172" s="90"/>
      <c r="O172" s="90"/>
      <c r="P172" s="90"/>
    </row>
    <row r="173" spans="4:16" x14ac:dyDescent="0.25">
      <c r="D173" t="str">
        <f>IF(LEN(F173)&lt;2,"",COUNTIFS(#REF!,F173,#REF!,"Yes"))</f>
        <v/>
      </c>
      <c r="E173" t="str">
        <f>IF(LEN(F173)&lt;2,"",COUNTIF(#REF!,F173))</f>
        <v/>
      </c>
      <c r="G173" t="str">
        <f>IF(LEN(F173)&lt;2,"",SUMIF(#REF!,F173,#REF!))</f>
        <v/>
      </c>
      <c r="H173" t="str">
        <f>IF(LEN(F173)&lt;2,"",SUMIF(#REF!,F173,#REF!))</f>
        <v/>
      </c>
      <c r="I173" s="82" t="str">
        <f t="shared" si="4"/>
        <v/>
      </c>
      <c r="L173" s="82"/>
      <c r="N173" s="90"/>
      <c r="O173" s="90"/>
      <c r="P173" s="90"/>
    </row>
    <row r="174" spans="4:16" x14ac:dyDescent="0.25">
      <c r="D174" t="str">
        <f>IF(LEN(F174)&lt;2,"",COUNTIFS(#REF!,F174,#REF!,"Yes"))</f>
        <v/>
      </c>
      <c r="E174" t="str">
        <f>IF(LEN(F174)&lt;2,"",COUNTIF(#REF!,F174))</f>
        <v/>
      </c>
      <c r="G174" t="str">
        <f>IF(LEN(F174)&lt;2,"",SUMIF(#REF!,F174,#REF!))</f>
        <v/>
      </c>
      <c r="H174" t="str">
        <f>IF(LEN(F174)&lt;2,"",SUMIF(#REF!,F174,#REF!))</f>
        <v/>
      </c>
      <c r="I174" s="82" t="str">
        <f t="shared" si="4"/>
        <v/>
      </c>
      <c r="L174" s="82"/>
      <c r="N174" s="90"/>
      <c r="O174" s="90"/>
      <c r="P174" s="90"/>
    </row>
    <row r="175" spans="4:16" x14ac:dyDescent="0.25">
      <c r="D175" t="str">
        <f>IF(LEN(F175)&lt;2,"",COUNTIFS(#REF!,F175,#REF!,"Yes"))</f>
        <v/>
      </c>
      <c r="E175" t="str">
        <f>IF(LEN(F175)&lt;2,"",COUNTIF(#REF!,F175))</f>
        <v/>
      </c>
      <c r="G175" t="str">
        <f>IF(LEN(F175)&lt;2,"",SUMIF(#REF!,F175,#REF!))</f>
        <v/>
      </c>
      <c r="H175" t="str">
        <f>IF(LEN(F175)&lt;2,"",SUMIF(#REF!,F175,#REF!))</f>
        <v/>
      </c>
      <c r="I175" s="82" t="str">
        <f t="shared" si="4"/>
        <v/>
      </c>
      <c r="L175" s="82"/>
      <c r="N175" s="90"/>
      <c r="O175" s="90"/>
      <c r="P175" s="90"/>
    </row>
    <row r="176" spans="4:16" x14ac:dyDescent="0.25">
      <c r="D176" t="str">
        <f>IF(LEN(F176)&lt;2,"",COUNTIFS(#REF!,F176,#REF!,"Yes"))</f>
        <v/>
      </c>
      <c r="E176" t="str">
        <f>IF(LEN(F176)&lt;2,"",COUNTIF(#REF!,F176))</f>
        <v/>
      </c>
      <c r="G176" t="str">
        <f>IF(LEN(F176)&lt;2,"",SUMIF(#REF!,F176,#REF!))</f>
        <v/>
      </c>
      <c r="H176" t="str">
        <f>IF(LEN(F176)&lt;2,"",SUMIF(#REF!,F176,#REF!))</f>
        <v/>
      </c>
      <c r="I176" s="82" t="str">
        <f t="shared" si="4"/>
        <v/>
      </c>
      <c r="L176" s="82"/>
      <c r="N176" s="90"/>
      <c r="O176" s="90"/>
      <c r="P176" s="90"/>
    </row>
    <row r="177" spans="4:16" x14ac:dyDescent="0.25">
      <c r="D177" t="str">
        <f>IF(LEN(F177)&lt;2,"",COUNTIFS(#REF!,F177,#REF!,"Yes"))</f>
        <v/>
      </c>
      <c r="E177" t="str">
        <f>IF(LEN(F177)&lt;2,"",COUNTIF(#REF!,F177))</f>
        <v/>
      </c>
      <c r="G177" t="str">
        <f>IF(LEN(F177)&lt;2,"",SUMIF(#REF!,F177,#REF!))</f>
        <v/>
      </c>
      <c r="H177" t="str">
        <f>IF(LEN(F177)&lt;2,"",SUMIF(#REF!,F177,#REF!))</f>
        <v/>
      </c>
      <c r="I177" s="82" t="str">
        <f t="shared" si="4"/>
        <v/>
      </c>
      <c r="L177" s="82"/>
      <c r="N177" s="90"/>
      <c r="O177" s="90"/>
      <c r="P177" s="90"/>
    </row>
    <row r="178" spans="4:16" x14ac:dyDescent="0.25">
      <c r="D178" t="str">
        <f>IF(LEN(F178)&lt;2,"",COUNTIFS(#REF!,F178,#REF!,"Yes"))</f>
        <v/>
      </c>
      <c r="E178" t="str">
        <f>IF(LEN(F178)&lt;2,"",COUNTIF(#REF!,F178))</f>
        <v/>
      </c>
      <c r="G178" t="str">
        <f>IF(LEN(F178)&lt;2,"",SUMIF(#REF!,F178,#REF!))</f>
        <v/>
      </c>
      <c r="H178" t="str">
        <f>IF(LEN(F178)&lt;2,"",SUMIF(#REF!,F178,#REF!))</f>
        <v/>
      </c>
      <c r="I178" s="82" t="str">
        <f t="shared" si="4"/>
        <v/>
      </c>
      <c r="L178" s="82"/>
      <c r="N178" s="90"/>
      <c r="O178" s="90"/>
      <c r="P178" s="90"/>
    </row>
    <row r="179" spans="4:16" x14ac:dyDescent="0.25">
      <c r="D179" t="str">
        <f>IF(LEN(F179)&lt;2,"",COUNTIFS(#REF!,F179,#REF!,"Yes"))</f>
        <v/>
      </c>
      <c r="E179" t="str">
        <f>IF(LEN(F179)&lt;2,"",COUNTIF(#REF!,F179))</f>
        <v/>
      </c>
      <c r="G179" t="str">
        <f>IF(LEN(F179)&lt;2,"",SUMIF(#REF!,F179,#REF!))</f>
        <v/>
      </c>
      <c r="H179" t="str">
        <f>IF(LEN(F179)&lt;2,"",SUMIF(#REF!,F179,#REF!))</f>
        <v/>
      </c>
      <c r="I179" s="82" t="str">
        <f t="shared" si="4"/>
        <v/>
      </c>
      <c r="L179" s="82"/>
      <c r="N179" s="90"/>
      <c r="O179" s="90"/>
      <c r="P179" s="90"/>
    </row>
    <row r="180" spans="4:16" x14ac:dyDescent="0.25">
      <c r="D180" t="str">
        <f>IF(LEN(F180)&lt;2,"",COUNTIFS(#REF!,F180,#REF!,"Yes"))</f>
        <v/>
      </c>
      <c r="E180" t="str">
        <f>IF(LEN(F180)&lt;2,"",COUNTIF(#REF!,F180))</f>
        <v/>
      </c>
      <c r="G180" t="str">
        <f>IF(LEN(F180)&lt;2,"",SUMIF(#REF!,F180,#REF!))</f>
        <v/>
      </c>
      <c r="H180" t="str">
        <f>IF(LEN(F180)&lt;2,"",SUMIF(#REF!,F180,#REF!))</f>
        <v/>
      </c>
      <c r="I180" s="82" t="str">
        <f t="shared" si="4"/>
        <v/>
      </c>
      <c r="L180" s="82"/>
      <c r="N180" s="90"/>
      <c r="O180" s="90"/>
      <c r="P180" s="90"/>
    </row>
    <row r="181" spans="4:16" x14ac:dyDescent="0.25">
      <c r="D181" t="str">
        <f>IF(LEN(F181)&lt;2,"",COUNTIFS(#REF!,F181,#REF!,"Yes"))</f>
        <v/>
      </c>
      <c r="E181" t="str">
        <f>IF(LEN(F181)&lt;2,"",COUNTIF(#REF!,F181))</f>
        <v/>
      </c>
      <c r="G181" t="str">
        <f>IF(LEN(F181)&lt;2,"",SUMIF(#REF!,F181,#REF!))</f>
        <v/>
      </c>
      <c r="H181" t="str">
        <f>IF(LEN(F181)&lt;2,"",SUMIF(#REF!,F181,#REF!))</f>
        <v/>
      </c>
      <c r="I181" s="82" t="str">
        <f t="shared" si="4"/>
        <v/>
      </c>
      <c r="L181" s="82"/>
      <c r="N181" s="90"/>
      <c r="O181" s="90"/>
      <c r="P181" s="90"/>
    </row>
    <row r="182" spans="4:16" x14ac:dyDescent="0.25">
      <c r="D182" t="str">
        <f>IF(LEN(F182)&lt;2,"",COUNTIFS(#REF!,F182,#REF!,"Yes"))</f>
        <v/>
      </c>
      <c r="E182" t="str">
        <f>IF(LEN(F182)&lt;2,"",COUNTIF(#REF!,F182))</f>
        <v/>
      </c>
      <c r="G182" t="str">
        <f>IF(LEN(F182)&lt;2,"",SUMIF(#REF!,F182,#REF!))</f>
        <v/>
      </c>
      <c r="H182" t="str">
        <f>IF(LEN(F182)&lt;2,"",SUMIF(#REF!,F182,#REF!))</f>
        <v/>
      </c>
      <c r="I182" s="82" t="str">
        <f t="shared" si="4"/>
        <v/>
      </c>
      <c r="L182" s="82"/>
      <c r="N182" s="90"/>
      <c r="O182" s="90"/>
      <c r="P182" s="90"/>
    </row>
    <row r="183" spans="4:16" x14ac:dyDescent="0.25">
      <c r="D183" t="str">
        <f>IF(LEN(F183)&lt;2,"",COUNTIFS(#REF!,F183,#REF!,"Yes"))</f>
        <v/>
      </c>
      <c r="E183" t="str">
        <f>IF(LEN(F183)&lt;2,"",COUNTIF(#REF!,F183))</f>
        <v/>
      </c>
      <c r="G183" t="str">
        <f>IF(LEN(F183)&lt;2,"",SUMIF(#REF!,F183,#REF!))</f>
        <v/>
      </c>
      <c r="H183" t="str">
        <f>IF(LEN(F183)&lt;2,"",SUMIF(#REF!,F183,#REF!))</f>
        <v/>
      </c>
      <c r="I183" s="82" t="str">
        <f t="shared" si="4"/>
        <v/>
      </c>
      <c r="L183" s="82"/>
      <c r="N183" s="90"/>
      <c r="O183" s="90"/>
      <c r="P183" s="90"/>
    </row>
    <row r="184" spans="4:16" x14ac:dyDescent="0.25">
      <c r="D184" t="str">
        <f>IF(LEN(F184)&lt;2,"",COUNTIFS(#REF!,F184,#REF!,"Yes"))</f>
        <v/>
      </c>
      <c r="E184" t="str">
        <f>IF(LEN(F184)&lt;2,"",COUNTIF(#REF!,F184))</f>
        <v/>
      </c>
      <c r="G184" t="str">
        <f>IF(LEN(F184)&lt;2,"",SUMIF(#REF!,F184,#REF!))</f>
        <v/>
      </c>
      <c r="H184" t="str">
        <f>IF(LEN(F184)&lt;2,"",SUMIF(#REF!,F184,#REF!))</f>
        <v/>
      </c>
      <c r="I184" s="82" t="str">
        <f t="shared" si="4"/>
        <v/>
      </c>
      <c r="L184" s="82"/>
      <c r="N184" s="90"/>
      <c r="O184" s="90"/>
      <c r="P184" s="90"/>
    </row>
    <row r="185" spans="4:16" x14ac:dyDescent="0.25">
      <c r="D185" t="str">
        <f>IF(LEN(F185)&lt;2,"",COUNTIFS(#REF!,F185,#REF!,"Yes"))</f>
        <v/>
      </c>
      <c r="E185" t="str">
        <f>IF(LEN(F185)&lt;2,"",COUNTIF(#REF!,F185))</f>
        <v/>
      </c>
      <c r="G185" t="str">
        <f>IF(LEN(F185)&lt;2,"",SUMIF(#REF!,F185,#REF!))</f>
        <v/>
      </c>
      <c r="H185" t="str">
        <f>IF(LEN(F185)&lt;2,"",SUMIF(#REF!,F185,#REF!))</f>
        <v/>
      </c>
      <c r="I185" s="82" t="str">
        <f t="shared" si="4"/>
        <v/>
      </c>
      <c r="L185" s="82"/>
      <c r="N185" s="90"/>
      <c r="O185" s="90"/>
      <c r="P185" s="90"/>
    </row>
    <row r="186" spans="4:16" x14ac:dyDescent="0.25">
      <c r="D186" t="str">
        <f>IF(LEN(F186)&lt;2,"",COUNTIFS(#REF!,F186,#REF!,"Yes"))</f>
        <v/>
      </c>
      <c r="E186" t="str">
        <f>IF(LEN(F186)&lt;2,"",COUNTIF(#REF!,F186))</f>
        <v/>
      </c>
      <c r="G186" t="str">
        <f>IF(LEN(F186)&lt;2,"",SUMIF(#REF!,F186,#REF!))</f>
        <v/>
      </c>
      <c r="H186" t="str">
        <f>IF(LEN(F186)&lt;2,"",SUMIF(#REF!,F186,#REF!))</f>
        <v/>
      </c>
      <c r="I186" s="82" t="str">
        <f t="shared" si="4"/>
        <v/>
      </c>
      <c r="L186" s="82"/>
      <c r="N186" s="90"/>
      <c r="O186" s="90"/>
      <c r="P186" s="90"/>
    </row>
    <row r="187" spans="4:16" x14ac:dyDescent="0.25">
      <c r="D187" t="str">
        <f>IF(LEN(F187)&lt;2,"",COUNTIFS(#REF!,F187,#REF!,"Yes"))</f>
        <v/>
      </c>
      <c r="E187" t="str">
        <f>IF(LEN(F187)&lt;2,"",COUNTIF(#REF!,F187))</f>
        <v/>
      </c>
      <c r="G187" t="str">
        <f>IF(LEN(F187)&lt;2,"",SUMIF(#REF!,F187,#REF!))</f>
        <v/>
      </c>
      <c r="H187" t="str">
        <f>IF(LEN(F187)&lt;2,"",SUMIF(#REF!,F187,#REF!))</f>
        <v/>
      </c>
      <c r="I187" s="82" t="str">
        <f t="shared" si="4"/>
        <v/>
      </c>
      <c r="L187" s="82"/>
      <c r="N187" s="90"/>
      <c r="O187" s="90"/>
      <c r="P187" s="90"/>
    </row>
    <row r="188" spans="4:16" x14ac:dyDescent="0.25">
      <c r="D188" t="str">
        <f>IF(LEN(F188)&lt;2,"",COUNTIFS(#REF!,F188,#REF!,"Yes"))</f>
        <v/>
      </c>
      <c r="E188" t="str">
        <f>IF(LEN(F188)&lt;2,"",COUNTIF(#REF!,F188))</f>
        <v/>
      </c>
      <c r="G188" t="str">
        <f>IF(LEN(F188)&lt;2,"",SUMIF(#REF!,F188,#REF!))</f>
        <v/>
      </c>
      <c r="H188" t="str">
        <f>IF(LEN(F188)&lt;2,"",SUMIF(#REF!,F188,#REF!))</f>
        <v/>
      </c>
      <c r="I188" s="82" t="str">
        <f t="shared" si="4"/>
        <v/>
      </c>
      <c r="L188" s="82"/>
      <c r="N188" s="90"/>
      <c r="O188" s="90"/>
      <c r="P188" s="90"/>
    </row>
    <row r="189" spans="4:16" x14ac:dyDescent="0.25">
      <c r="D189" t="str">
        <f>IF(LEN(F189)&lt;2,"",COUNTIFS(#REF!,F189,#REF!,"Yes"))</f>
        <v/>
      </c>
      <c r="E189" t="str">
        <f>IF(LEN(F189)&lt;2,"",COUNTIF(#REF!,F189))</f>
        <v/>
      </c>
      <c r="G189" t="str">
        <f>IF(LEN(F189)&lt;2,"",SUMIF(#REF!,F189,#REF!))</f>
        <v/>
      </c>
      <c r="H189" t="str">
        <f>IF(LEN(F189)&lt;2,"",SUMIF(#REF!,F189,#REF!))</f>
        <v/>
      </c>
      <c r="I189" s="82" t="str">
        <f t="shared" si="4"/>
        <v/>
      </c>
      <c r="L189" s="82"/>
      <c r="N189" s="90"/>
      <c r="O189" s="90"/>
      <c r="P189" s="90"/>
    </row>
    <row r="190" spans="4:16" x14ac:dyDescent="0.25">
      <c r="D190" t="str">
        <f>IF(LEN(F190)&lt;2,"",COUNTIFS(#REF!,F190,#REF!,"Yes"))</f>
        <v/>
      </c>
      <c r="E190" t="str">
        <f>IF(LEN(F190)&lt;2,"",COUNTIF(#REF!,F190))</f>
        <v/>
      </c>
      <c r="G190" t="str">
        <f>IF(LEN(F190)&lt;2,"",SUMIF(#REF!,F190,#REF!))</f>
        <v/>
      </c>
      <c r="H190" t="str">
        <f>IF(LEN(F190)&lt;2,"",SUMIF(#REF!,F190,#REF!))</f>
        <v/>
      </c>
      <c r="I190" s="82" t="str">
        <f t="shared" si="4"/>
        <v/>
      </c>
      <c r="L190" s="82"/>
      <c r="N190" s="90"/>
      <c r="O190" s="90"/>
      <c r="P190" s="90"/>
    </row>
    <row r="191" spans="4:16" x14ac:dyDescent="0.25">
      <c r="D191" t="str">
        <f>IF(LEN(F191)&lt;2,"",COUNTIFS(#REF!,F191,#REF!,"Yes"))</f>
        <v/>
      </c>
      <c r="E191" t="str">
        <f>IF(LEN(F191)&lt;2,"",COUNTIF(#REF!,F191))</f>
        <v/>
      </c>
      <c r="G191" t="str">
        <f>IF(LEN(F191)&lt;2,"",SUMIF(#REF!,F191,#REF!))</f>
        <v/>
      </c>
      <c r="H191" t="str">
        <f>IF(LEN(F191)&lt;2,"",SUMIF(#REF!,F191,#REF!))</f>
        <v/>
      </c>
      <c r="I191" s="82" t="str">
        <f t="shared" si="4"/>
        <v/>
      </c>
      <c r="L191" s="82"/>
      <c r="N191" s="90"/>
      <c r="O191" s="90"/>
      <c r="P191" s="90"/>
    </row>
    <row r="192" spans="4:16" x14ac:dyDescent="0.25">
      <c r="D192" t="str">
        <f>IF(LEN(F192)&lt;2,"",COUNTIFS(#REF!,F192,#REF!,"Yes"))</f>
        <v/>
      </c>
      <c r="E192" t="str">
        <f>IF(LEN(F192)&lt;2,"",COUNTIF(#REF!,F192))</f>
        <v/>
      </c>
      <c r="G192" t="str">
        <f>IF(LEN(F192)&lt;2,"",SUMIF(#REF!,F192,#REF!))</f>
        <v/>
      </c>
      <c r="H192" t="str">
        <f>IF(LEN(F192)&lt;2,"",SUMIF(#REF!,F192,#REF!))</f>
        <v/>
      </c>
      <c r="I192" s="82" t="str">
        <f t="shared" si="4"/>
        <v/>
      </c>
      <c r="L192" s="82"/>
      <c r="N192" s="90"/>
      <c r="O192" s="90"/>
      <c r="P192" s="90"/>
    </row>
    <row r="193" spans="4:16" x14ac:dyDescent="0.25">
      <c r="D193" t="str">
        <f>IF(LEN(F193)&lt;2,"",COUNTIFS(#REF!,F193,#REF!,"Yes"))</f>
        <v/>
      </c>
      <c r="E193" t="str">
        <f>IF(LEN(F193)&lt;2,"",COUNTIF(#REF!,F193))</f>
        <v/>
      </c>
      <c r="G193" t="str">
        <f>IF(LEN(F193)&lt;2,"",SUMIF(#REF!,F193,#REF!))</f>
        <v/>
      </c>
      <c r="H193" t="str">
        <f>IF(LEN(F193)&lt;2,"",SUMIF(#REF!,F193,#REF!))</f>
        <v/>
      </c>
      <c r="I193" s="82" t="str">
        <f t="shared" si="4"/>
        <v/>
      </c>
      <c r="L193" s="82"/>
      <c r="N193" s="90"/>
      <c r="O193" s="90"/>
      <c r="P193" s="90"/>
    </row>
    <row r="194" spans="4:16" x14ac:dyDescent="0.25">
      <c r="D194" t="str">
        <f>IF(LEN(F194)&lt;2,"",COUNTIFS(#REF!,F194,#REF!,"Yes"))</f>
        <v/>
      </c>
      <c r="E194" t="str">
        <f>IF(LEN(F194)&lt;2,"",COUNTIF(#REF!,F194))</f>
        <v/>
      </c>
      <c r="G194" t="str">
        <f>IF(LEN(F194)&lt;2,"",SUMIF(#REF!,F194,#REF!))</f>
        <v/>
      </c>
      <c r="H194" t="str">
        <f>IF(LEN(F194)&lt;2,"",SUMIF(#REF!,F194,#REF!))</f>
        <v/>
      </c>
      <c r="I194" s="82" t="str">
        <f t="shared" si="4"/>
        <v/>
      </c>
      <c r="L194" s="82"/>
      <c r="N194" s="90"/>
      <c r="O194" s="90"/>
      <c r="P194" s="90"/>
    </row>
    <row r="195" spans="4:16" x14ac:dyDescent="0.25">
      <c r="D195" t="str">
        <f>IF(LEN(F195)&lt;2,"",COUNTIFS(#REF!,F195,#REF!,"Yes"))</f>
        <v/>
      </c>
      <c r="E195" t="str">
        <f>IF(LEN(F195)&lt;2,"",COUNTIF(#REF!,F195))</f>
        <v/>
      </c>
      <c r="G195" t="str">
        <f>IF(LEN(F195)&lt;2,"",SUMIF(#REF!,F195,#REF!))</f>
        <v/>
      </c>
      <c r="H195" t="str">
        <f>IF(LEN(F195)&lt;2,"",SUMIF(#REF!,F195,#REF!))</f>
        <v/>
      </c>
      <c r="I195" s="82" t="str">
        <f t="shared" si="4"/>
        <v/>
      </c>
      <c r="L195" s="82"/>
      <c r="N195" s="90"/>
      <c r="O195" s="90"/>
      <c r="P195" s="90"/>
    </row>
    <row r="196" spans="4:16" x14ac:dyDescent="0.25">
      <c r="D196" t="str">
        <f>IF(LEN(F196)&lt;2,"",COUNTIFS(#REF!,F196,#REF!,"Yes"))</f>
        <v/>
      </c>
      <c r="E196" t="str">
        <f>IF(LEN(F196)&lt;2,"",COUNTIF(#REF!,F196))</f>
        <v/>
      </c>
      <c r="G196" t="str">
        <f>IF(LEN(F196)&lt;2,"",SUMIF(#REF!,F196,#REF!))</f>
        <v/>
      </c>
      <c r="H196" t="str">
        <f>IF(LEN(F196)&lt;2,"",SUMIF(#REF!,F196,#REF!))</f>
        <v/>
      </c>
      <c r="I196" s="82" t="str">
        <f t="shared" si="4"/>
        <v/>
      </c>
      <c r="L196" s="82"/>
      <c r="N196" s="90"/>
      <c r="O196" s="90"/>
      <c r="P196" s="90"/>
    </row>
    <row r="197" spans="4:16" x14ac:dyDescent="0.25">
      <c r="D197" t="str">
        <f>IF(LEN(F197)&lt;2,"",COUNTIFS(#REF!,F197,#REF!,"Yes"))</f>
        <v/>
      </c>
      <c r="E197" t="str">
        <f>IF(LEN(F197)&lt;2,"",COUNTIF(#REF!,F197))</f>
        <v/>
      </c>
      <c r="G197" t="str">
        <f>IF(LEN(F197)&lt;2,"",SUMIF(#REF!,F197,#REF!))</f>
        <v/>
      </c>
      <c r="H197" t="str">
        <f>IF(LEN(F197)&lt;2,"",SUMIF(#REF!,F197,#REF!))</f>
        <v/>
      </c>
      <c r="I197" s="82" t="str">
        <f t="shared" si="4"/>
        <v/>
      </c>
      <c r="L197" s="82"/>
      <c r="N197" s="90"/>
      <c r="O197" s="90"/>
      <c r="P197" s="90"/>
    </row>
    <row r="198" spans="4:16" x14ac:dyDescent="0.25">
      <c r="D198" t="str">
        <f>IF(LEN(F198)&lt;2,"",COUNTIFS(#REF!,F198,#REF!,"Yes"))</f>
        <v/>
      </c>
      <c r="E198" t="str">
        <f>IF(LEN(F198)&lt;2,"",COUNTIF(#REF!,F198))</f>
        <v/>
      </c>
      <c r="G198" t="str">
        <f>IF(LEN(F198)&lt;2,"",SUMIF(#REF!,F198,#REF!))</f>
        <v/>
      </c>
      <c r="H198" t="str">
        <f>IF(LEN(F198)&lt;2,"",SUMIF(#REF!,F198,#REF!))</f>
        <v/>
      </c>
      <c r="I198" s="82" t="str">
        <f t="shared" si="4"/>
        <v/>
      </c>
      <c r="L198" s="82"/>
      <c r="N198" s="90"/>
      <c r="O198" s="90"/>
      <c r="P198" s="90"/>
    </row>
    <row r="199" spans="4:16" x14ac:dyDescent="0.25">
      <c r="D199" t="str">
        <f>IF(LEN(F199)&lt;2,"",COUNTIFS(#REF!,F199,#REF!,"Yes"))</f>
        <v/>
      </c>
      <c r="E199" t="str">
        <f>IF(LEN(F199)&lt;2,"",COUNTIF(#REF!,F199))</f>
        <v/>
      </c>
      <c r="G199" t="str">
        <f>IF(LEN(F199)&lt;2,"",SUMIF(#REF!,F199,#REF!))</f>
        <v/>
      </c>
      <c r="H199" t="str">
        <f>IF(LEN(F199)&lt;2,"",SUMIF(#REF!,F199,#REF!))</f>
        <v/>
      </c>
      <c r="I199" s="82" t="str">
        <f t="shared" si="4"/>
        <v/>
      </c>
      <c r="L199" s="82"/>
      <c r="N199" s="90"/>
      <c r="O199" s="90"/>
      <c r="P199" s="90"/>
    </row>
    <row r="200" spans="4:16" x14ac:dyDescent="0.25">
      <c r="D200" t="str">
        <f>IF(LEN(F200)&lt;2,"",COUNTIFS(#REF!,F200,#REF!,"Yes"))</f>
        <v/>
      </c>
      <c r="E200" t="str">
        <f>IF(LEN(F200)&lt;2,"",COUNTIF(#REF!,F200))</f>
        <v/>
      </c>
      <c r="G200" t="str">
        <f>IF(LEN(F200)&lt;2,"",SUMIF(#REF!,F200,#REF!))</f>
        <v/>
      </c>
      <c r="H200" t="str">
        <f>IF(LEN(F200)&lt;2,"",SUMIF(#REF!,F200,#REF!))</f>
        <v/>
      </c>
      <c r="I200" s="82" t="str">
        <f t="shared" si="4"/>
        <v/>
      </c>
      <c r="L200" s="82"/>
      <c r="N200" s="90"/>
      <c r="O200" s="90"/>
      <c r="P200" s="90"/>
    </row>
    <row r="201" spans="4:16" x14ac:dyDescent="0.25">
      <c r="D201" t="str">
        <f>IF(LEN(F201)&lt;2,"",COUNTIFS(#REF!,F201,#REF!,"Yes"))</f>
        <v/>
      </c>
      <c r="E201" t="str">
        <f>IF(LEN(F201)&lt;2,"",COUNTIF(#REF!,F201))</f>
        <v/>
      </c>
      <c r="G201" t="str">
        <f>IF(LEN(F201)&lt;2,"",SUMIF(#REF!,F201,#REF!))</f>
        <v/>
      </c>
      <c r="H201" t="str">
        <f>IF(LEN(F201)&lt;2,"",SUMIF(#REF!,F201,#REF!))</f>
        <v/>
      </c>
      <c r="I201" s="82" t="str">
        <f t="shared" si="4"/>
        <v/>
      </c>
      <c r="L201" s="82"/>
      <c r="N201" s="90"/>
      <c r="O201" s="90"/>
      <c r="P201" s="90"/>
    </row>
    <row r="202" spans="4:16" x14ac:dyDescent="0.25">
      <c r="D202" t="str">
        <f>IF(LEN(F202)&lt;2,"",COUNTIFS(#REF!,F202,#REF!,"Yes"))</f>
        <v/>
      </c>
      <c r="E202" t="str">
        <f>IF(LEN(F202)&lt;2,"",COUNTIF(#REF!,F202))</f>
        <v/>
      </c>
      <c r="G202" t="str">
        <f>IF(LEN(F202)&lt;2,"",SUMIF(#REF!,F202,#REF!))</f>
        <v/>
      </c>
      <c r="H202" t="str">
        <f>IF(LEN(F202)&lt;2,"",SUMIF(#REF!,F202,#REF!))</f>
        <v/>
      </c>
      <c r="I202" s="82" t="str">
        <f t="shared" si="4"/>
        <v/>
      </c>
      <c r="L202" s="82"/>
      <c r="N202" s="90"/>
      <c r="O202" s="90"/>
      <c r="P202" s="90"/>
    </row>
    <row r="203" spans="4:16" x14ac:dyDescent="0.25">
      <c r="D203" t="str">
        <f>IF(LEN(F203)&lt;2,"",COUNTIFS(#REF!,F203,#REF!,"Yes"))</f>
        <v/>
      </c>
      <c r="E203" t="str">
        <f>IF(LEN(F203)&lt;2,"",COUNTIF(#REF!,F203))</f>
        <v/>
      </c>
      <c r="G203" t="str">
        <f>IF(LEN(F203)&lt;2,"",SUMIF(#REF!,F203,#REF!))</f>
        <v/>
      </c>
      <c r="H203" t="str">
        <f>IF(LEN(F203)&lt;2,"",SUMIF(#REF!,F203,#REF!))</f>
        <v/>
      </c>
      <c r="I203" s="82" t="str">
        <f t="shared" si="4"/>
        <v/>
      </c>
      <c r="L203" s="82"/>
      <c r="N203" s="90"/>
      <c r="O203" s="90"/>
      <c r="P203" s="90"/>
    </row>
    <row r="204" spans="4:16" x14ac:dyDescent="0.25">
      <c r="D204" t="str">
        <f>IF(LEN(F204)&lt;2,"",COUNTIFS(#REF!,F204,#REF!,"Yes"))</f>
        <v/>
      </c>
      <c r="E204" t="str">
        <f>IF(LEN(F204)&lt;2,"",COUNTIF(#REF!,F204))</f>
        <v/>
      </c>
      <c r="G204" t="str">
        <f>IF(LEN(F204)&lt;2,"",SUMIF(#REF!,F204,#REF!))</f>
        <v/>
      </c>
      <c r="H204" t="str">
        <f>IF(LEN(F204)&lt;2,"",SUMIF(#REF!,F204,#REF!))</f>
        <v/>
      </c>
      <c r="I204" s="82" t="str">
        <f t="shared" si="4"/>
        <v/>
      </c>
      <c r="L204" s="82"/>
      <c r="N204" s="90"/>
      <c r="O204" s="90"/>
      <c r="P204" s="90"/>
    </row>
    <row r="205" spans="4:16" x14ac:dyDescent="0.25">
      <c r="D205" t="str">
        <f>IF(LEN(F205)&lt;2,"",COUNTIFS(#REF!,F205,#REF!,"Yes"))</f>
        <v/>
      </c>
      <c r="E205" t="str">
        <f>IF(LEN(F205)&lt;2,"",COUNTIF(#REF!,F205))</f>
        <v/>
      </c>
      <c r="G205" t="str">
        <f>IF(LEN(F205)&lt;2,"",SUMIF(#REF!,F205,#REF!))</f>
        <v/>
      </c>
      <c r="H205" t="str">
        <f>IF(LEN(F205)&lt;2,"",SUMIF(#REF!,F205,#REF!))</f>
        <v/>
      </c>
      <c r="I205" s="82" t="str">
        <f t="shared" si="4"/>
        <v/>
      </c>
      <c r="L205" s="82"/>
      <c r="N205" s="90"/>
      <c r="O205" s="90"/>
      <c r="P205" s="90"/>
    </row>
    <row r="206" spans="4:16" x14ac:dyDescent="0.25">
      <c r="D206" t="str">
        <f>IF(LEN(F206)&lt;2,"",COUNTIFS(#REF!,F206,#REF!,"Yes"))</f>
        <v/>
      </c>
      <c r="E206" t="str">
        <f>IF(LEN(F206)&lt;2,"",COUNTIF(#REF!,F206))</f>
        <v/>
      </c>
      <c r="G206" t="str">
        <f>IF(LEN(F206)&lt;2,"",SUMIF(#REF!,F206,#REF!))</f>
        <v/>
      </c>
      <c r="H206" t="str">
        <f>IF(LEN(F206)&lt;2,"",SUMIF(#REF!,F206,#REF!))</f>
        <v/>
      </c>
      <c r="I206" s="82" t="str">
        <f t="shared" si="4"/>
        <v/>
      </c>
      <c r="L206" s="82"/>
      <c r="N206" s="90"/>
      <c r="O206" s="90"/>
      <c r="P206" s="90"/>
    </row>
    <row r="207" spans="4:16" x14ac:dyDescent="0.25">
      <c r="D207" t="str">
        <f>IF(LEN(F207)&lt;2,"",COUNTIFS(#REF!,F207,#REF!,"Yes"))</f>
        <v/>
      </c>
      <c r="E207" t="str">
        <f>IF(LEN(F207)&lt;2,"",COUNTIF(#REF!,F207))</f>
        <v/>
      </c>
      <c r="G207" t="str">
        <f>IF(LEN(F207)&lt;2,"",SUMIF(#REF!,F207,#REF!))</f>
        <v/>
      </c>
      <c r="H207" t="str">
        <f>IF(LEN(F207)&lt;2,"",SUMIF(#REF!,F207,#REF!))</f>
        <v/>
      </c>
      <c r="I207" s="82" t="str">
        <f t="shared" si="4"/>
        <v/>
      </c>
      <c r="L207" s="82"/>
      <c r="N207" s="90"/>
      <c r="O207" s="90"/>
      <c r="P207" s="90"/>
    </row>
    <row r="208" spans="4:16" x14ac:dyDescent="0.25">
      <c r="D208" t="str">
        <f>IF(LEN(F208)&lt;2,"",COUNTIFS(#REF!,F208,#REF!,"Yes"))</f>
        <v/>
      </c>
      <c r="E208" t="str">
        <f>IF(LEN(F208)&lt;2,"",COUNTIF(#REF!,F208))</f>
        <v/>
      </c>
      <c r="G208" t="str">
        <f>IF(LEN(F208)&lt;2,"",SUMIF(#REF!,F208,#REF!))</f>
        <v/>
      </c>
      <c r="H208" t="str">
        <f>IF(LEN(F208)&lt;2,"",SUMIF(#REF!,F208,#REF!))</f>
        <v/>
      </c>
      <c r="I208" s="82" t="str">
        <f t="shared" si="4"/>
        <v/>
      </c>
      <c r="L208" s="82"/>
      <c r="N208" s="90"/>
      <c r="O208" s="90"/>
      <c r="P208" s="90"/>
    </row>
    <row r="209" spans="4:16" x14ac:dyDescent="0.25">
      <c r="D209" t="str">
        <f>IF(LEN(F209)&lt;2,"",COUNTIFS(#REF!,F209,#REF!,"Yes"))</f>
        <v/>
      </c>
      <c r="E209" t="str">
        <f>IF(LEN(F209)&lt;2,"",COUNTIF(#REF!,F209))</f>
        <v/>
      </c>
      <c r="G209" t="str">
        <f>IF(LEN(F209)&lt;2,"",SUMIF(#REF!,F209,#REF!))</f>
        <v/>
      </c>
      <c r="H209" t="str">
        <f>IF(LEN(F209)&lt;2,"",SUMIF(#REF!,F209,#REF!))</f>
        <v/>
      </c>
      <c r="I209" s="82" t="str">
        <f t="shared" si="4"/>
        <v/>
      </c>
      <c r="L209" s="82"/>
      <c r="N209" s="90"/>
      <c r="O209" s="90"/>
      <c r="P209" s="90"/>
    </row>
    <row r="210" spans="4:16" x14ac:dyDescent="0.25">
      <c r="D210" t="str">
        <f>IF(LEN(F210)&lt;2,"",COUNTIFS(#REF!,F210,#REF!,"Yes"))</f>
        <v/>
      </c>
      <c r="E210" t="str">
        <f>IF(LEN(F210)&lt;2,"",COUNTIF(#REF!,F210))</f>
        <v/>
      </c>
      <c r="G210" t="str">
        <f>IF(LEN(F210)&lt;2,"",SUMIF(#REF!,F210,#REF!))</f>
        <v/>
      </c>
      <c r="H210" t="str">
        <f>IF(LEN(F210)&lt;2,"",SUMIF(#REF!,F210,#REF!))</f>
        <v/>
      </c>
      <c r="I210" s="82" t="str">
        <f t="shared" si="4"/>
        <v/>
      </c>
      <c r="L210" s="82"/>
      <c r="N210" s="90"/>
      <c r="O210" s="90"/>
      <c r="P210" s="90"/>
    </row>
    <row r="211" spans="4:16" x14ac:dyDescent="0.25">
      <c r="D211" t="str">
        <f>IF(LEN(F211)&lt;2,"",COUNTIFS(#REF!,F211,#REF!,"Yes"))</f>
        <v/>
      </c>
      <c r="E211" t="str">
        <f>IF(LEN(F211)&lt;2,"",COUNTIF(#REF!,F211))</f>
        <v/>
      </c>
      <c r="G211" t="str">
        <f>IF(LEN(F211)&lt;2,"",SUMIF(#REF!,F211,#REF!))</f>
        <v/>
      </c>
      <c r="H211" t="str">
        <f>IF(LEN(F211)&lt;2,"",SUMIF(#REF!,F211,#REF!))</f>
        <v/>
      </c>
      <c r="I211" s="82" t="str">
        <f t="shared" si="4"/>
        <v/>
      </c>
      <c r="L211" s="82"/>
      <c r="N211" s="90"/>
      <c r="O211" s="90"/>
      <c r="P211" s="90"/>
    </row>
    <row r="212" spans="4:16" x14ac:dyDescent="0.25">
      <c r="D212" t="str">
        <f>IF(LEN(F212)&lt;2,"",COUNTIFS(#REF!,F212,#REF!,"Yes"))</f>
        <v/>
      </c>
      <c r="E212" t="str">
        <f>IF(LEN(F212)&lt;2,"",COUNTIF(#REF!,F212))</f>
        <v/>
      </c>
      <c r="G212" t="str">
        <f>IF(LEN(F212)&lt;2,"",SUMIF(#REF!,F212,#REF!))</f>
        <v/>
      </c>
      <c r="H212" t="str">
        <f>IF(LEN(F212)&lt;2,"",SUMIF(#REF!,F212,#REF!))</f>
        <v/>
      </c>
      <c r="I212" s="82" t="str">
        <f t="shared" si="4"/>
        <v/>
      </c>
      <c r="L212" s="82"/>
      <c r="N212" s="90"/>
      <c r="O212" s="90"/>
      <c r="P212" s="90"/>
    </row>
    <row r="213" spans="4:16" x14ac:dyDescent="0.25">
      <c r="D213" t="str">
        <f>IF(LEN(F213)&lt;2,"",COUNTIFS(#REF!,F213,#REF!,"Yes"))</f>
        <v/>
      </c>
      <c r="E213" t="str">
        <f>IF(LEN(F213)&lt;2,"",COUNTIF(#REF!,F213))</f>
        <v/>
      </c>
      <c r="G213" t="str">
        <f>IF(LEN(F213)&lt;2,"",SUMIF(#REF!,F213,#REF!))</f>
        <v/>
      </c>
      <c r="H213" t="str">
        <f>IF(LEN(F213)&lt;2,"",SUMIF(#REF!,F213,#REF!))</f>
        <v/>
      </c>
      <c r="I213" s="82" t="str">
        <f t="shared" si="4"/>
        <v/>
      </c>
      <c r="L213" s="82"/>
      <c r="N213" s="90"/>
      <c r="O213" s="90"/>
      <c r="P213" s="90"/>
    </row>
    <row r="214" spans="4:16" x14ac:dyDescent="0.25">
      <c r="D214" t="str">
        <f>IF(LEN(F214)&lt;2,"",COUNTIFS(#REF!,F214,#REF!,"Yes"))</f>
        <v/>
      </c>
      <c r="E214" t="str">
        <f>IF(LEN(F214)&lt;2,"",COUNTIF(#REF!,F214))</f>
        <v/>
      </c>
      <c r="G214" t="str">
        <f>IF(LEN(F214)&lt;2,"",SUMIF(#REF!,F214,#REF!))</f>
        <v/>
      </c>
      <c r="H214" t="str">
        <f>IF(LEN(F214)&lt;2,"",SUMIF(#REF!,F214,#REF!))</f>
        <v/>
      </c>
      <c r="I214" s="82" t="str">
        <f t="shared" si="4"/>
        <v/>
      </c>
      <c r="L214" s="82"/>
      <c r="N214" s="90"/>
      <c r="O214" s="90"/>
      <c r="P214" s="90"/>
    </row>
    <row r="215" spans="4:16" x14ac:dyDescent="0.25">
      <c r="D215" t="str">
        <f>IF(LEN(F215)&lt;2,"",COUNTIFS(#REF!,F215,#REF!,"Yes"))</f>
        <v/>
      </c>
      <c r="E215" t="str">
        <f>IF(LEN(F215)&lt;2,"",COUNTIF(#REF!,F215))</f>
        <v/>
      </c>
      <c r="G215" t="str">
        <f>IF(LEN(F215)&lt;2,"",SUMIF(#REF!,F215,#REF!))</f>
        <v/>
      </c>
      <c r="H215" t="str">
        <f>IF(LEN(F215)&lt;2,"",SUMIF(#REF!,F215,#REF!))</f>
        <v/>
      </c>
      <c r="I215" s="82" t="str">
        <f t="shared" si="4"/>
        <v/>
      </c>
      <c r="L215" s="82"/>
      <c r="N215" s="90"/>
      <c r="O215" s="90"/>
      <c r="P215" s="90"/>
    </row>
    <row r="216" spans="4:16" x14ac:dyDescent="0.25">
      <c r="D216" t="str">
        <f>IF(LEN(F216)&lt;2,"",COUNTIFS(#REF!,F216,#REF!,"Yes"))</f>
        <v/>
      </c>
      <c r="E216" t="str">
        <f>IF(LEN(F216)&lt;2,"",COUNTIF(#REF!,F216))</f>
        <v/>
      </c>
      <c r="G216" t="str">
        <f>IF(LEN(F216)&lt;2,"",SUMIF(#REF!,F216,#REF!))</f>
        <v/>
      </c>
      <c r="H216" t="str">
        <f>IF(LEN(F216)&lt;2,"",SUMIF(#REF!,F216,#REF!))</f>
        <v/>
      </c>
      <c r="I216" s="82" t="str">
        <f t="shared" si="4"/>
        <v/>
      </c>
      <c r="L216" s="82"/>
      <c r="N216" s="90"/>
      <c r="O216" s="90"/>
      <c r="P216" s="90"/>
    </row>
    <row r="217" spans="4:16" x14ac:dyDescent="0.25">
      <c r="D217" t="str">
        <f>IF(LEN(F217)&lt;2,"",COUNTIFS(#REF!,F217,#REF!,"Yes"))</f>
        <v/>
      </c>
      <c r="E217" t="str">
        <f>IF(LEN(F217)&lt;2,"",COUNTIF(#REF!,F217))</f>
        <v/>
      </c>
      <c r="G217" t="str">
        <f>IF(LEN(F217)&lt;2,"",SUMIF(#REF!,F217,#REF!))</f>
        <v/>
      </c>
      <c r="H217" t="str">
        <f>IF(LEN(F217)&lt;2,"",SUMIF(#REF!,F217,#REF!))</f>
        <v/>
      </c>
      <c r="I217" s="82" t="str">
        <f t="shared" si="4"/>
        <v/>
      </c>
      <c r="L217" s="82"/>
      <c r="N217" s="90"/>
      <c r="O217" s="90"/>
      <c r="P217" s="90"/>
    </row>
    <row r="218" spans="4:16" x14ac:dyDescent="0.25">
      <c r="D218" t="str">
        <f>IF(LEN(F218)&lt;2,"",COUNTIFS(#REF!,F218,#REF!,"Yes"))</f>
        <v/>
      </c>
      <c r="E218" t="str">
        <f>IF(LEN(F218)&lt;2,"",COUNTIF(#REF!,F218))</f>
        <v/>
      </c>
      <c r="G218" t="str">
        <f>IF(LEN(F218)&lt;2,"",SUMIF(#REF!,F218,#REF!))</f>
        <v/>
      </c>
      <c r="H218" t="str">
        <f>IF(LEN(F218)&lt;2,"",SUMIF(#REF!,F218,#REF!))</f>
        <v/>
      </c>
      <c r="I218" s="82" t="str">
        <f t="shared" si="4"/>
        <v/>
      </c>
      <c r="L218" s="82"/>
      <c r="N218" s="90"/>
      <c r="O218" s="90"/>
      <c r="P218" s="90"/>
    </row>
    <row r="219" spans="4:16" x14ac:dyDescent="0.25">
      <c r="D219" t="str">
        <f>IF(LEN(F219)&lt;2,"",COUNTIFS(#REF!,F219,#REF!,"Yes"))</f>
        <v/>
      </c>
      <c r="E219" t="str">
        <f>IF(LEN(F219)&lt;2,"",COUNTIF(#REF!,F219))</f>
        <v/>
      </c>
      <c r="G219" t="str">
        <f>IF(LEN(F219)&lt;2,"",SUMIF(#REF!,F219,#REF!))</f>
        <v/>
      </c>
      <c r="H219" t="str">
        <f>IF(LEN(F219)&lt;2,"",SUMIF(#REF!,F219,#REF!))</f>
        <v/>
      </c>
      <c r="I219" s="82" t="str">
        <f t="shared" si="4"/>
        <v/>
      </c>
      <c r="L219" s="82"/>
      <c r="N219" s="90"/>
      <c r="O219" s="90"/>
      <c r="P219" s="90"/>
    </row>
    <row r="220" spans="4:16" x14ac:dyDescent="0.25">
      <c r="D220" t="str">
        <f>IF(LEN(F220)&lt;2,"",COUNTIFS(#REF!,F220,#REF!,"Yes"))</f>
        <v/>
      </c>
      <c r="E220" t="str">
        <f>IF(LEN(F220)&lt;2,"",COUNTIF(#REF!,F220))</f>
        <v/>
      </c>
      <c r="G220" t="str">
        <f>IF(LEN(F220)&lt;2,"",SUMIF(#REF!,F220,#REF!))</f>
        <v/>
      </c>
      <c r="H220" t="str">
        <f>IF(LEN(F220)&lt;2,"",SUMIF(#REF!,F220,#REF!))</f>
        <v/>
      </c>
      <c r="I220" s="82" t="str">
        <f t="shared" si="4"/>
        <v/>
      </c>
      <c r="L220" s="82"/>
      <c r="N220" s="90"/>
      <c r="O220" s="90"/>
      <c r="P220" s="90"/>
    </row>
    <row r="221" spans="4:16" x14ac:dyDescent="0.25">
      <c r="D221" t="str">
        <f>IF(LEN(F221)&lt;2,"",COUNTIFS(#REF!,F221,#REF!,"Yes"))</f>
        <v/>
      </c>
      <c r="E221" t="str">
        <f>IF(LEN(F221)&lt;2,"",COUNTIF(#REF!,F221))</f>
        <v/>
      </c>
      <c r="G221" t="str">
        <f>IF(LEN(F221)&lt;2,"",SUMIF(#REF!,F221,#REF!))</f>
        <v/>
      </c>
      <c r="H221" t="str">
        <f>IF(LEN(F221)&lt;2,"",SUMIF(#REF!,F221,#REF!))</f>
        <v/>
      </c>
      <c r="I221" s="82" t="str">
        <f t="shared" si="4"/>
        <v/>
      </c>
      <c r="L221" s="82"/>
      <c r="N221" s="90"/>
      <c r="O221" s="90"/>
      <c r="P221" s="90"/>
    </row>
    <row r="222" spans="4:16" x14ac:dyDescent="0.25">
      <c r="D222" t="str">
        <f>IF(LEN(F222)&lt;2,"",COUNTIFS(#REF!,F222,#REF!,"Yes"))</f>
        <v/>
      </c>
      <c r="E222" t="str">
        <f>IF(LEN(F222)&lt;2,"",COUNTIF(#REF!,F222))</f>
        <v/>
      </c>
      <c r="G222" t="str">
        <f>IF(LEN(F222)&lt;2,"",SUMIF(#REF!,F222,#REF!))</f>
        <v/>
      </c>
      <c r="H222" t="str">
        <f>IF(LEN(F222)&lt;2,"",SUMIF(#REF!,F222,#REF!))</f>
        <v/>
      </c>
      <c r="I222" s="82" t="str">
        <f t="shared" si="4"/>
        <v/>
      </c>
      <c r="L222" s="82"/>
      <c r="N222" s="90"/>
      <c r="O222" s="90"/>
      <c r="P222" s="90"/>
    </row>
    <row r="223" spans="4:16" x14ac:dyDescent="0.25">
      <c r="D223" t="str">
        <f>IF(LEN(F223)&lt;2,"",COUNTIFS(#REF!,F223,#REF!,"Yes"))</f>
        <v/>
      </c>
      <c r="E223" t="str">
        <f>IF(LEN(F223)&lt;2,"",COUNTIF(#REF!,F223))</f>
        <v/>
      </c>
      <c r="G223" t="str">
        <f>IF(LEN(F223)&lt;2,"",SUMIF(#REF!,F223,#REF!))</f>
        <v/>
      </c>
      <c r="H223" t="str">
        <f>IF(LEN(F223)&lt;2,"",SUMIF(#REF!,F223,#REF!))</f>
        <v/>
      </c>
      <c r="I223" s="82" t="str">
        <f t="shared" si="4"/>
        <v/>
      </c>
      <c r="L223" s="82"/>
      <c r="N223" s="90"/>
      <c r="O223" s="90"/>
      <c r="P223" s="90"/>
    </row>
    <row r="224" spans="4:16" x14ac:dyDescent="0.25">
      <c r="D224" t="str">
        <f>IF(LEN(F224)&lt;2,"",COUNTIFS(#REF!,F224,#REF!,"Yes"))</f>
        <v/>
      </c>
      <c r="E224" t="str">
        <f>IF(LEN(F224)&lt;2,"",COUNTIF(#REF!,F224))</f>
        <v/>
      </c>
      <c r="G224" t="str">
        <f>IF(LEN(F224)&lt;2,"",SUMIF(#REF!,F224,#REF!))</f>
        <v/>
      </c>
      <c r="H224" t="str">
        <f>IF(LEN(F224)&lt;2,"",SUMIF(#REF!,F224,#REF!))</f>
        <v/>
      </c>
      <c r="I224" s="82" t="str">
        <f t="shared" si="4"/>
        <v/>
      </c>
      <c r="L224" s="82"/>
      <c r="N224" s="90"/>
      <c r="O224" s="90"/>
      <c r="P224" s="90"/>
    </row>
    <row r="225" spans="4:16" x14ac:dyDescent="0.25">
      <c r="D225" t="str">
        <f>IF(LEN(F225)&lt;2,"",COUNTIFS(#REF!,F225,#REF!,"Yes"))</f>
        <v/>
      </c>
      <c r="E225" t="str">
        <f>IF(LEN(F225)&lt;2,"",COUNTIF(#REF!,F225))</f>
        <v/>
      </c>
      <c r="G225" t="str">
        <f>IF(LEN(F225)&lt;2,"",SUMIF(#REF!,F225,#REF!))</f>
        <v/>
      </c>
      <c r="H225" t="str">
        <f>IF(LEN(F225)&lt;2,"",SUMIF(#REF!,F225,#REF!))</f>
        <v/>
      </c>
      <c r="I225" s="82" t="str">
        <f t="shared" si="4"/>
        <v/>
      </c>
      <c r="L225" s="82"/>
      <c r="N225" s="90"/>
      <c r="O225" s="90"/>
      <c r="P225" s="90"/>
    </row>
    <row r="226" spans="4:16" x14ac:dyDescent="0.25">
      <c r="D226" t="str">
        <f>IF(LEN(F226)&lt;2,"",COUNTIFS(#REF!,F226,#REF!,"Yes"))</f>
        <v/>
      </c>
      <c r="E226" t="str">
        <f>IF(LEN(F226)&lt;2,"",COUNTIF(#REF!,F226))</f>
        <v/>
      </c>
      <c r="G226" t="str">
        <f>IF(LEN(F226)&lt;2,"",SUMIF(#REF!,F226,#REF!))</f>
        <v/>
      </c>
      <c r="H226" t="str">
        <f>IF(LEN(F226)&lt;2,"",SUMIF(#REF!,F226,#REF!))</f>
        <v/>
      </c>
      <c r="I226" s="82" t="str">
        <f t="shared" si="4"/>
        <v/>
      </c>
      <c r="L226" s="82"/>
      <c r="N226" s="90"/>
      <c r="O226" s="90"/>
      <c r="P226" s="90"/>
    </row>
    <row r="227" spans="4:16" x14ac:dyDescent="0.25">
      <c r="D227" t="str">
        <f>IF(LEN(F227)&lt;2,"",COUNTIFS(#REF!,F227,#REF!,"Yes"))</f>
        <v/>
      </c>
      <c r="E227" t="str">
        <f>IF(LEN(F227)&lt;2,"",COUNTIF(#REF!,F227))</f>
        <v/>
      </c>
      <c r="G227" t="str">
        <f>IF(LEN(F227)&lt;2,"",SUMIF(#REF!,F227,#REF!))</f>
        <v/>
      </c>
      <c r="H227" t="str">
        <f>IF(LEN(F227)&lt;2,"",SUMIF(#REF!,F227,#REF!))</f>
        <v/>
      </c>
      <c r="I227" s="82" t="str">
        <f t="shared" si="4"/>
        <v/>
      </c>
      <c r="L227" s="82"/>
      <c r="N227" s="90"/>
      <c r="O227" s="90"/>
      <c r="P227" s="90"/>
    </row>
    <row r="228" spans="4:16" x14ac:dyDescent="0.25">
      <c r="D228" t="str">
        <f>IF(LEN(F228)&lt;2,"",COUNTIFS(#REF!,F228,#REF!,"Yes"))</f>
        <v/>
      </c>
      <c r="E228" t="str">
        <f>IF(LEN(F228)&lt;2,"",COUNTIF(#REF!,F228))</f>
        <v/>
      </c>
      <c r="G228" t="str">
        <f>IF(LEN(F228)&lt;2,"",SUMIF(#REF!,F228,#REF!))</f>
        <v/>
      </c>
      <c r="H228" t="str">
        <f>IF(LEN(F228)&lt;2,"",SUMIF(#REF!,F228,#REF!))</f>
        <v/>
      </c>
      <c r="I228" s="82" t="str">
        <f t="shared" si="4"/>
        <v/>
      </c>
      <c r="L228" s="82"/>
      <c r="N228" s="90"/>
      <c r="O228" s="90"/>
      <c r="P228" s="90"/>
    </row>
    <row r="229" spans="4:16" x14ac:dyDescent="0.25">
      <c r="D229" t="str">
        <f>IF(LEN(F229)&lt;2,"",COUNTIFS(#REF!,F229,#REF!,"Yes"))</f>
        <v/>
      </c>
      <c r="E229" t="str">
        <f>IF(LEN(F229)&lt;2,"",COUNTIF(#REF!,F229))</f>
        <v/>
      </c>
      <c r="G229" t="str">
        <f>IF(LEN(F229)&lt;2,"",SUMIF(#REF!,F229,#REF!))</f>
        <v/>
      </c>
      <c r="H229" t="str">
        <f>IF(LEN(F229)&lt;2,"",SUMIF(#REF!,F229,#REF!))</f>
        <v/>
      </c>
      <c r="I229" s="82" t="str">
        <f t="shared" ref="I229:I292" si="5">IF(LEN(F229)&lt;2,"",(G229-H229)/G229)</f>
        <v/>
      </c>
      <c r="L229" s="82"/>
      <c r="N229" s="90"/>
      <c r="O229" s="90"/>
      <c r="P229" s="90"/>
    </row>
    <row r="230" spans="4:16" x14ac:dyDescent="0.25">
      <c r="D230" t="str">
        <f>IF(LEN(F230)&lt;2,"",COUNTIFS(#REF!,F230,#REF!,"Yes"))</f>
        <v/>
      </c>
      <c r="E230" t="str">
        <f>IF(LEN(F230)&lt;2,"",COUNTIF(#REF!,F230))</f>
        <v/>
      </c>
      <c r="G230" t="str">
        <f>IF(LEN(F230)&lt;2,"",SUMIF(#REF!,F230,#REF!))</f>
        <v/>
      </c>
      <c r="H230" t="str">
        <f>IF(LEN(F230)&lt;2,"",SUMIF(#REF!,F230,#REF!))</f>
        <v/>
      </c>
      <c r="I230" s="82" t="str">
        <f t="shared" si="5"/>
        <v/>
      </c>
      <c r="L230" s="82"/>
      <c r="N230" s="90"/>
      <c r="O230" s="90"/>
      <c r="P230" s="90"/>
    </row>
    <row r="231" spans="4:16" x14ac:dyDescent="0.25">
      <c r="D231" t="str">
        <f>IF(LEN(F231)&lt;2,"",COUNTIFS(#REF!,F231,#REF!,"Yes"))</f>
        <v/>
      </c>
      <c r="E231" t="str">
        <f>IF(LEN(F231)&lt;2,"",COUNTIF(#REF!,F231))</f>
        <v/>
      </c>
      <c r="G231" t="str">
        <f>IF(LEN(F231)&lt;2,"",SUMIF(#REF!,F231,#REF!))</f>
        <v/>
      </c>
      <c r="H231" t="str">
        <f>IF(LEN(F231)&lt;2,"",SUMIF(#REF!,F231,#REF!))</f>
        <v/>
      </c>
      <c r="I231" s="82" t="str">
        <f t="shared" si="5"/>
        <v/>
      </c>
      <c r="L231" s="82"/>
      <c r="N231" s="90"/>
      <c r="O231" s="90"/>
      <c r="P231" s="90"/>
    </row>
    <row r="232" spans="4:16" x14ac:dyDescent="0.25">
      <c r="D232" t="str">
        <f>IF(LEN(F232)&lt;2,"",COUNTIFS(#REF!,F232,#REF!,"Yes"))</f>
        <v/>
      </c>
      <c r="E232" t="str">
        <f>IF(LEN(F232)&lt;2,"",COUNTIF(#REF!,F232))</f>
        <v/>
      </c>
      <c r="G232" t="str">
        <f>IF(LEN(F232)&lt;2,"",SUMIF(#REF!,F232,#REF!))</f>
        <v/>
      </c>
      <c r="H232" t="str">
        <f>IF(LEN(F232)&lt;2,"",SUMIF(#REF!,F232,#REF!))</f>
        <v/>
      </c>
      <c r="I232" s="82" t="str">
        <f t="shared" si="5"/>
        <v/>
      </c>
      <c r="L232" s="82"/>
      <c r="N232" s="90"/>
      <c r="O232" s="90"/>
      <c r="P232" s="90"/>
    </row>
    <row r="233" spans="4:16" x14ac:dyDescent="0.25">
      <c r="D233" t="str">
        <f>IF(LEN(F233)&lt;2,"",COUNTIFS(#REF!,F233,#REF!,"Yes"))</f>
        <v/>
      </c>
      <c r="E233" t="str">
        <f>IF(LEN(F233)&lt;2,"",COUNTIF(#REF!,F233))</f>
        <v/>
      </c>
      <c r="G233" t="str">
        <f>IF(LEN(F233)&lt;2,"",SUMIF(#REF!,F233,#REF!))</f>
        <v/>
      </c>
      <c r="H233" t="str">
        <f>IF(LEN(F233)&lt;2,"",SUMIF(#REF!,F233,#REF!))</f>
        <v/>
      </c>
      <c r="I233" s="82" t="str">
        <f t="shared" si="5"/>
        <v/>
      </c>
      <c r="L233" s="82"/>
      <c r="N233" s="90"/>
      <c r="O233" s="90"/>
      <c r="P233" s="90"/>
    </row>
    <row r="234" spans="4:16" x14ac:dyDescent="0.25">
      <c r="D234" t="str">
        <f>IF(LEN(F234)&lt;2,"",COUNTIFS(#REF!,F234,#REF!,"Yes"))</f>
        <v/>
      </c>
      <c r="E234" t="str">
        <f>IF(LEN(F234)&lt;2,"",COUNTIF(#REF!,F234))</f>
        <v/>
      </c>
      <c r="G234" t="str">
        <f>IF(LEN(F234)&lt;2,"",SUMIF(#REF!,F234,#REF!))</f>
        <v/>
      </c>
      <c r="H234" t="str">
        <f>IF(LEN(F234)&lt;2,"",SUMIF(#REF!,F234,#REF!))</f>
        <v/>
      </c>
      <c r="I234" s="82" t="str">
        <f t="shared" si="5"/>
        <v/>
      </c>
      <c r="L234" s="82"/>
      <c r="N234" s="90"/>
      <c r="O234" s="90"/>
      <c r="P234" s="90"/>
    </row>
    <row r="235" spans="4:16" x14ac:dyDescent="0.25">
      <c r="D235" t="str">
        <f>IF(LEN(F235)&lt;2,"",COUNTIFS(#REF!,F235,#REF!,"Yes"))</f>
        <v/>
      </c>
      <c r="E235" t="str">
        <f>IF(LEN(F235)&lt;2,"",COUNTIF(#REF!,F235))</f>
        <v/>
      </c>
      <c r="G235" t="str">
        <f>IF(LEN(F235)&lt;2,"",SUMIF(#REF!,F235,#REF!))</f>
        <v/>
      </c>
      <c r="H235" t="str">
        <f>IF(LEN(F235)&lt;2,"",SUMIF(#REF!,F235,#REF!))</f>
        <v/>
      </c>
      <c r="I235" s="82" t="str">
        <f t="shared" si="5"/>
        <v/>
      </c>
      <c r="L235" s="82"/>
      <c r="N235" s="90"/>
      <c r="O235" s="90"/>
      <c r="P235" s="90"/>
    </row>
    <row r="236" spans="4:16" x14ac:dyDescent="0.25">
      <c r="D236" t="str">
        <f>IF(LEN(F236)&lt;2,"",COUNTIFS(#REF!,F236,#REF!,"Yes"))</f>
        <v/>
      </c>
      <c r="E236" t="str">
        <f>IF(LEN(F236)&lt;2,"",COUNTIF(#REF!,F236))</f>
        <v/>
      </c>
      <c r="G236" t="str">
        <f>IF(LEN(F236)&lt;2,"",SUMIF(#REF!,F236,#REF!))</f>
        <v/>
      </c>
      <c r="H236" t="str">
        <f>IF(LEN(F236)&lt;2,"",SUMIF(#REF!,F236,#REF!))</f>
        <v/>
      </c>
      <c r="I236" s="82" t="str">
        <f t="shared" si="5"/>
        <v/>
      </c>
      <c r="L236" s="82"/>
      <c r="N236" s="90"/>
      <c r="O236" s="90"/>
      <c r="P236" s="90"/>
    </row>
    <row r="237" spans="4:16" x14ac:dyDescent="0.25">
      <c r="D237" t="str">
        <f>IF(LEN(F237)&lt;2,"",COUNTIFS(#REF!,F237,#REF!,"Yes"))</f>
        <v/>
      </c>
      <c r="E237" t="str">
        <f>IF(LEN(F237)&lt;2,"",COUNTIF(#REF!,F237))</f>
        <v/>
      </c>
      <c r="G237" t="str">
        <f>IF(LEN(F237)&lt;2,"",SUMIF(#REF!,F237,#REF!))</f>
        <v/>
      </c>
      <c r="H237" t="str">
        <f>IF(LEN(F237)&lt;2,"",SUMIF(#REF!,F237,#REF!))</f>
        <v/>
      </c>
      <c r="I237" s="82" t="str">
        <f t="shared" si="5"/>
        <v/>
      </c>
      <c r="L237" s="82"/>
      <c r="N237" s="90"/>
      <c r="O237" s="90"/>
      <c r="P237" s="90"/>
    </row>
    <row r="238" spans="4:16" x14ac:dyDescent="0.25">
      <c r="D238" t="str">
        <f>IF(LEN(F238)&lt;2,"",COUNTIFS(#REF!,F238,#REF!,"Yes"))</f>
        <v/>
      </c>
      <c r="E238" t="str">
        <f>IF(LEN(F238)&lt;2,"",COUNTIF(#REF!,F238))</f>
        <v/>
      </c>
      <c r="G238" t="str">
        <f>IF(LEN(F238)&lt;2,"",SUMIF(#REF!,F238,#REF!))</f>
        <v/>
      </c>
      <c r="H238" t="str">
        <f>IF(LEN(F238)&lt;2,"",SUMIF(#REF!,F238,#REF!))</f>
        <v/>
      </c>
      <c r="I238" s="82" t="str">
        <f t="shared" si="5"/>
        <v/>
      </c>
      <c r="L238" s="82"/>
      <c r="N238" s="90"/>
      <c r="O238" s="90"/>
      <c r="P238" s="90"/>
    </row>
    <row r="239" spans="4:16" x14ac:dyDescent="0.25">
      <c r="D239" t="str">
        <f>IF(LEN(F239)&lt;2,"",COUNTIFS(#REF!,F239,#REF!,"Yes"))</f>
        <v/>
      </c>
      <c r="E239" t="str">
        <f>IF(LEN(F239)&lt;2,"",COUNTIF(#REF!,F239))</f>
        <v/>
      </c>
      <c r="G239" t="str">
        <f>IF(LEN(F239)&lt;2,"",SUMIF(#REF!,F239,#REF!))</f>
        <v/>
      </c>
      <c r="H239" t="str">
        <f>IF(LEN(F239)&lt;2,"",SUMIF(#REF!,F239,#REF!))</f>
        <v/>
      </c>
      <c r="I239" s="82" t="str">
        <f t="shared" si="5"/>
        <v/>
      </c>
      <c r="L239" s="82"/>
      <c r="N239" s="90"/>
      <c r="O239" s="90"/>
      <c r="P239" s="90"/>
    </row>
    <row r="240" spans="4:16" x14ac:dyDescent="0.25">
      <c r="D240" t="str">
        <f>IF(LEN(F240)&lt;2,"",COUNTIFS(#REF!,F240,#REF!,"Yes"))</f>
        <v/>
      </c>
      <c r="E240" t="str">
        <f>IF(LEN(F240)&lt;2,"",COUNTIF(#REF!,F240))</f>
        <v/>
      </c>
      <c r="G240" t="str">
        <f>IF(LEN(F240)&lt;2,"",SUMIF(#REF!,F240,#REF!))</f>
        <v/>
      </c>
      <c r="H240" t="str">
        <f>IF(LEN(F240)&lt;2,"",SUMIF(#REF!,F240,#REF!))</f>
        <v/>
      </c>
      <c r="I240" s="82" t="str">
        <f t="shared" si="5"/>
        <v/>
      </c>
      <c r="L240" s="82"/>
      <c r="N240" s="90"/>
      <c r="O240" s="90"/>
      <c r="P240" s="90"/>
    </row>
    <row r="241" spans="4:16" x14ac:dyDescent="0.25">
      <c r="D241" t="str">
        <f>IF(LEN(F241)&lt;2,"",COUNTIFS(#REF!,F241,#REF!,"Yes"))</f>
        <v/>
      </c>
      <c r="E241" t="str">
        <f>IF(LEN(F241)&lt;2,"",COUNTIF(#REF!,F241))</f>
        <v/>
      </c>
      <c r="G241" t="str">
        <f>IF(LEN(F241)&lt;2,"",SUMIF(#REF!,F241,#REF!))</f>
        <v/>
      </c>
      <c r="H241" t="str">
        <f>IF(LEN(F241)&lt;2,"",SUMIF(#REF!,F241,#REF!))</f>
        <v/>
      </c>
      <c r="I241" s="82" t="str">
        <f t="shared" si="5"/>
        <v/>
      </c>
      <c r="L241" s="82"/>
      <c r="N241" s="90"/>
      <c r="O241" s="90"/>
      <c r="P241" s="90"/>
    </row>
    <row r="242" spans="4:16" x14ac:dyDescent="0.25">
      <c r="D242" t="str">
        <f>IF(LEN(F242)&lt;2,"",COUNTIFS(#REF!,F242,#REF!,"Yes"))</f>
        <v/>
      </c>
      <c r="E242" t="str">
        <f>IF(LEN(F242)&lt;2,"",COUNTIF(#REF!,F242))</f>
        <v/>
      </c>
      <c r="G242" t="str">
        <f>IF(LEN(F242)&lt;2,"",SUMIF(#REF!,F242,#REF!))</f>
        <v/>
      </c>
      <c r="H242" t="str">
        <f>IF(LEN(F242)&lt;2,"",SUMIF(#REF!,F242,#REF!))</f>
        <v/>
      </c>
      <c r="I242" s="82" t="str">
        <f t="shared" si="5"/>
        <v/>
      </c>
      <c r="L242" s="82"/>
      <c r="N242" s="90"/>
      <c r="O242" s="90"/>
      <c r="P242" s="90"/>
    </row>
    <row r="243" spans="4:16" x14ac:dyDescent="0.25">
      <c r="D243" t="str">
        <f>IF(LEN(F243)&lt;2,"",COUNTIFS(#REF!,F243,#REF!,"Yes"))</f>
        <v/>
      </c>
      <c r="E243" t="str">
        <f>IF(LEN(F243)&lt;2,"",COUNTIF(#REF!,F243))</f>
        <v/>
      </c>
      <c r="G243" t="str">
        <f>IF(LEN(F243)&lt;2,"",SUMIF(#REF!,F243,#REF!))</f>
        <v/>
      </c>
      <c r="H243" t="str">
        <f>IF(LEN(F243)&lt;2,"",SUMIF(#REF!,F243,#REF!))</f>
        <v/>
      </c>
      <c r="I243" s="82" t="str">
        <f t="shared" si="5"/>
        <v/>
      </c>
      <c r="L243" s="82"/>
      <c r="N243" s="90"/>
      <c r="O243" s="90"/>
      <c r="P243" s="90"/>
    </row>
    <row r="244" spans="4:16" x14ac:dyDescent="0.25">
      <c r="D244" t="str">
        <f>IF(LEN(F244)&lt;2,"",COUNTIFS(#REF!,F244,#REF!,"Yes"))</f>
        <v/>
      </c>
      <c r="E244" t="str">
        <f>IF(LEN(F244)&lt;2,"",COUNTIF(#REF!,F244))</f>
        <v/>
      </c>
      <c r="G244" t="str">
        <f>IF(LEN(F244)&lt;2,"",SUMIF(#REF!,F244,#REF!))</f>
        <v/>
      </c>
      <c r="H244" t="str">
        <f>IF(LEN(F244)&lt;2,"",SUMIF(#REF!,F244,#REF!))</f>
        <v/>
      </c>
      <c r="I244" s="82" t="str">
        <f t="shared" si="5"/>
        <v/>
      </c>
      <c r="L244" s="82"/>
      <c r="N244" s="90"/>
      <c r="O244" s="90"/>
      <c r="P244" s="90"/>
    </row>
    <row r="245" spans="4:16" x14ac:dyDescent="0.25">
      <c r="D245" t="str">
        <f>IF(LEN(F245)&lt;2,"",COUNTIFS(#REF!,F245,#REF!,"Yes"))</f>
        <v/>
      </c>
      <c r="E245" t="str">
        <f>IF(LEN(F245)&lt;2,"",COUNTIF(#REF!,F245))</f>
        <v/>
      </c>
      <c r="G245" t="str">
        <f>IF(LEN(F245)&lt;2,"",SUMIF(#REF!,F245,#REF!))</f>
        <v/>
      </c>
      <c r="H245" t="str">
        <f>IF(LEN(F245)&lt;2,"",SUMIF(#REF!,F245,#REF!))</f>
        <v/>
      </c>
      <c r="I245" s="82" t="str">
        <f t="shared" si="5"/>
        <v/>
      </c>
      <c r="L245" s="82"/>
      <c r="N245" s="90"/>
      <c r="O245" s="90"/>
      <c r="P245" s="90"/>
    </row>
    <row r="246" spans="4:16" x14ac:dyDescent="0.25">
      <c r="D246" t="str">
        <f>IF(LEN(F246)&lt;2,"",COUNTIFS(#REF!,F246,#REF!,"Yes"))</f>
        <v/>
      </c>
      <c r="E246" t="str">
        <f>IF(LEN(F246)&lt;2,"",COUNTIF(#REF!,F246))</f>
        <v/>
      </c>
      <c r="G246" t="str">
        <f>IF(LEN(F246)&lt;2,"",SUMIF(#REF!,F246,#REF!))</f>
        <v/>
      </c>
      <c r="H246" t="str">
        <f>IF(LEN(F246)&lt;2,"",SUMIF(#REF!,F246,#REF!))</f>
        <v/>
      </c>
      <c r="I246" s="82" t="str">
        <f t="shared" si="5"/>
        <v/>
      </c>
      <c r="L246" s="82"/>
      <c r="N246" s="90"/>
      <c r="O246" s="90"/>
      <c r="P246" s="90"/>
    </row>
    <row r="247" spans="4:16" x14ac:dyDescent="0.25">
      <c r="D247" t="str">
        <f>IF(LEN(F247)&lt;2,"",COUNTIFS(#REF!,F247,#REF!,"Yes"))</f>
        <v/>
      </c>
      <c r="E247" t="str">
        <f>IF(LEN(F247)&lt;2,"",COUNTIF(#REF!,F247))</f>
        <v/>
      </c>
      <c r="G247" t="str">
        <f>IF(LEN(F247)&lt;2,"",SUMIF(#REF!,F247,#REF!))</f>
        <v/>
      </c>
      <c r="H247" t="str">
        <f>IF(LEN(F247)&lt;2,"",SUMIF(#REF!,F247,#REF!))</f>
        <v/>
      </c>
      <c r="I247" s="82" t="str">
        <f t="shared" si="5"/>
        <v/>
      </c>
      <c r="L247" s="82"/>
      <c r="N247" s="90"/>
      <c r="O247" s="90"/>
      <c r="P247" s="90"/>
    </row>
    <row r="248" spans="4:16" x14ac:dyDescent="0.25">
      <c r="D248" t="str">
        <f>IF(LEN(F248)&lt;2,"",COUNTIFS(#REF!,F248,#REF!,"Yes"))</f>
        <v/>
      </c>
      <c r="E248" t="str">
        <f>IF(LEN(F248)&lt;2,"",COUNTIF(#REF!,F248))</f>
        <v/>
      </c>
      <c r="G248" t="str">
        <f>IF(LEN(F248)&lt;2,"",SUMIF(#REF!,F248,#REF!))</f>
        <v/>
      </c>
      <c r="H248" t="str">
        <f>IF(LEN(F248)&lt;2,"",SUMIF(#REF!,F248,#REF!))</f>
        <v/>
      </c>
      <c r="I248" s="82" t="str">
        <f t="shared" si="5"/>
        <v/>
      </c>
      <c r="L248" s="82"/>
      <c r="N248" s="90"/>
      <c r="O248" s="90"/>
      <c r="P248" s="90"/>
    </row>
    <row r="249" spans="4:16" x14ac:dyDescent="0.25">
      <c r="D249" t="str">
        <f>IF(LEN(F249)&lt;2,"",COUNTIFS(#REF!,F249,#REF!,"Yes"))</f>
        <v/>
      </c>
      <c r="E249" t="str">
        <f>IF(LEN(F249)&lt;2,"",COUNTIF(#REF!,F249))</f>
        <v/>
      </c>
      <c r="G249" t="str">
        <f>IF(LEN(F249)&lt;2,"",SUMIF(#REF!,F249,#REF!))</f>
        <v/>
      </c>
      <c r="H249" t="str">
        <f>IF(LEN(F249)&lt;2,"",SUMIF(#REF!,F249,#REF!))</f>
        <v/>
      </c>
      <c r="I249" s="82" t="str">
        <f t="shared" si="5"/>
        <v/>
      </c>
      <c r="L249" s="82"/>
      <c r="N249" s="90"/>
      <c r="O249" s="90"/>
      <c r="P249" s="90"/>
    </row>
    <row r="250" spans="4:16" x14ac:dyDescent="0.25">
      <c r="D250" t="str">
        <f>IF(LEN(F250)&lt;2,"",COUNTIFS(#REF!,F250,#REF!,"Yes"))</f>
        <v/>
      </c>
      <c r="E250" t="str">
        <f>IF(LEN(F250)&lt;2,"",COUNTIF(#REF!,F250))</f>
        <v/>
      </c>
      <c r="G250" t="str">
        <f>IF(LEN(F250)&lt;2,"",SUMIF(#REF!,F250,#REF!))</f>
        <v/>
      </c>
      <c r="H250" t="str">
        <f>IF(LEN(F250)&lt;2,"",SUMIF(#REF!,F250,#REF!))</f>
        <v/>
      </c>
      <c r="I250" s="82" t="str">
        <f t="shared" si="5"/>
        <v/>
      </c>
      <c r="L250" s="82"/>
      <c r="N250" s="90"/>
      <c r="O250" s="90"/>
      <c r="P250" s="90"/>
    </row>
    <row r="251" spans="4:16" x14ac:dyDescent="0.25">
      <c r="D251" t="str">
        <f>IF(LEN(F251)&lt;2,"",COUNTIFS(#REF!,F251,#REF!,"Yes"))</f>
        <v/>
      </c>
      <c r="E251" t="str">
        <f>IF(LEN(F251)&lt;2,"",COUNTIF(#REF!,F251))</f>
        <v/>
      </c>
      <c r="G251" t="str">
        <f>IF(LEN(F251)&lt;2,"",SUMIF(#REF!,F251,#REF!))</f>
        <v/>
      </c>
      <c r="H251" t="str">
        <f>IF(LEN(F251)&lt;2,"",SUMIF(#REF!,F251,#REF!))</f>
        <v/>
      </c>
      <c r="I251" s="82" t="str">
        <f t="shared" si="5"/>
        <v/>
      </c>
      <c r="L251" s="82"/>
      <c r="N251" s="90"/>
      <c r="O251" s="90"/>
      <c r="P251" s="90"/>
    </row>
    <row r="252" spans="4:16" x14ac:dyDescent="0.25">
      <c r="D252" t="str">
        <f>IF(LEN(F252)&lt;2,"",COUNTIFS(#REF!,F252,#REF!,"Yes"))</f>
        <v/>
      </c>
      <c r="E252" t="str">
        <f>IF(LEN(F252)&lt;2,"",COUNTIF(#REF!,F252))</f>
        <v/>
      </c>
      <c r="G252" t="str">
        <f>IF(LEN(F252)&lt;2,"",SUMIF(#REF!,F252,#REF!))</f>
        <v/>
      </c>
      <c r="H252" t="str">
        <f>IF(LEN(F252)&lt;2,"",SUMIF(#REF!,F252,#REF!))</f>
        <v/>
      </c>
      <c r="I252" s="82" t="str">
        <f t="shared" si="5"/>
        <v/>
      </c>
      <c r="L252" s="82"/>
      <c r="N252" s="90"/>
      <c r="O252" s="90"/>
      <c r="P252" s="90"/>
    </row>
    <row r="253" spans="4:16" x14ac:dyDescent="0.25">
      <c r="D253" t="str">
        <f>IF(LEN(F253)&lt;2,"",COUNTIFS(#REF!,F253,#REF!,"Yes"))</f>
        <v/>
      </c>
      <c r="E253" t="str">
        <f>IF(LEN(F253)&lt;2,"",COUNTIF(#REF!,F253))</f>
        <v/>
      </c>
      <c r="G253" t="str">
        <f>IF(LEN(F253)&lt;2,"",SUMIF(#REF!,F253,#REF!))</f>
        <v/>
      </c>
      <c r="H253" t="str">
        <f>IF(LEN(F253)&lt;2,"",SUMIF(#REF!,F253,#REF!))</f>
        <v/>
      </c>
      <c r="I253" s="82" t="str">
        <f t="shared" si="5"/>
        <v/>
      </c>
      <c r="L253" s="82"/>
      <c r="N253" s="90"/>
      <c r="O253" s="90"/>
      <c r="P253" s="90"/>
    </row>
    <row r="254" spans="4:16" x14ac:dyDescent="0.25">
      <c r="D254" t="str">
        <f>IF(LEN(F254)&lt;2,"",COUNTIFS(#REF!,F254,#REF!,"Yes"))</f>
        <v/>
      </c>
      <c r="E254" t="str">
        <f>IF(LEN(F254)&lt;2,"",COUNTIF(#REF!,F254))</f>
        <v/>
      </c>
      <c r="G254" t="str">
        <f>IF(LEN(F254)&lt;2,"",SUMIF(#REF!,F254,#REF!))</f>
        <v/>
      </c>
      <c r="H254" t="str">
        <f>IF(LEN(F254)&lt;2,"",SUMIF(#REF!,F254,#REF!))</f>
        <v/>
      </c>
      <c r="I254" s="82" t="str">
        <f t="shared" si="5"/>
        <v/>
      </c>
      <c r="L254" s="82"/>
      <c r="N254" s="90"/>
      <c r="O254" s="90"/>
      <c r="P254" s="90"/>
    </row>
    <row r="255" spans="4:16" x14ac:dyDescent="0.25">
      <c r="D255" t="str">
        <f>IF(LEN(F255)&lt;2,"",COUNTIFS(#REF!,F255,#REF!,"Yes"))</f>
        <v/>
      </c>
      <c r="E255" t="str">
        <f>IF(LEN(F255)&lt;2,"",COUNTIF(#REF!,F255))</f>
        <v/>
      </c>
      <c r="G255" t="str">
        <f>IF(LEN(F255)&lt;2,"",SUMIF(#REF!,F255,#REF!))</f>
        <v/>
      </c>
      <c r="H255" t="str">
        <f>IF(LEN(F255)&lt;2,"",SUMIF(#REF!,F255,#REF!))</f>
        <v/>
      </c>
      <c r="I255" s="82" t="str">
        <f t="shared" si="5"/>
        <v/>
      </c>
      <c r="L255" s="82"/>
      <c r="N255" s="90"/>
      <c r="O255" s="90"/>
      <c r="P255" s="90"/>
    </row>
    <row r="256" spans="4:16" x14ac:dyDescent="0.25">
      <c r="D256" t="str">
        <f>IF(LEN(F256)&lt;2,"",COUNTIFS(#REF!,F256,#REF!,"Yes"))</f>
        <v/>
      </c>
      <c r="E256" t="str">
        <f>IF(LEN(F256)&lt;2,"",COUNTIF(#REF!,F256))</f>
        <v/>
      </c>
      <c r="G256" t="str">
        <f>IF(LEN(F256)&lt;2,"",SUMIF(#REF!,F256,#REF!))</f>
        <v/>
      </c>
      <c r="H256" t="str">
        <f>IF(LEN(F256)&lt;2,"",SUMIF(#REF!,F256,#REF!))</f>
        <v/>
      </c>
      <c r="I256" s="82" t="str">
        <f t="shared" si="5"/>
        <v/>
      </c>
      <c r="L256" s="82"/>
      <c r="N256" s="90"/>
      <c r="O256" s="90"/>
      <c r="P256" s="90"/>
    </row>
    <row r="257" spans="4:16" x14ac:dyDescent="0.25">
      <c r="D257" t="str">
        <f>IF(LEN(F257)&lt;2,"",COUNTIFS(#REF!,F257,#REF!,"Yes"))</f>
        <v/>
      </c>
      <c r="E257" t="str">
        <f>IF(LEN(F257)&lt;2,"",COUNTIF(#REF!,F257))</f>
        <v/>
      </c>
      <c r="G257" t="str">
        <f>IF(LEN(F257)&lt;2,"",SUMIF(#REF!,F257,#REF!))</f>
        <v/>
      </c>
      <c r="H257" t="str">
        <f>IF(LEN(F257)&lt;2,"",SUMIF(#REF!,F257,#REF!))</f>
        <v/>
      </c>
      <c r="I257" s="82" t="str">
        <f t="shared" si="5"/>
        <v/>
      </c>
      <c r="L257" s="82"/>
      <c r="N257" s="90"/>
      <c r="O257" s="90"/>
      <c r="P257" s="90"/>
    </row>
    <row r="258" spans="4:16" x14ac:dyDescent="0.25">
      <c r="D258" t="str">
        <f>IF(LEN(F258)&lt;2,"",COUNTIFS(#REF!,F258,#REF!,"Yes"))</f>
        <v/>
      </c>
      <c r="E258" t="str">
        <f>IF(LEN(F258)&lt;2,"",COUNTIF(#REF!,F258))</f>
        <v/>
      </c>
      <c r="G258" t="str">
        <f>IF(LEN(F258)&lt;2,"",SUMIF(#REF!,F258,#REF!))</f>
        <v/>
      </c>
      <c r="H258" t="str">
        <f>IF(LEN(F258)&lt;2,"",SUMIF(#REF!,F258,#REF!))</f>
        <v/>
      </c>
      <c r="I258" s="82" t="str">
        <f t="shared" si="5"/>
        <v/>
      </c>
      <c r="L258" s="82"/>
      <c r="N258" s="90"/>
      <c r="O258" s="90"/>
      <c r="P258" s="90"/>
    </row>
    <row r="259" spans="4:16" x14ac:dyDescent="0.25">
      <c r="D259" t="str">
        <f>IF(LEN(F259)&lt;2,"",COUNTIFS(#REF!,F259,#REF!,"Yes"))</f>
        <v/>
      </c>
      <c r="E259" t="str">
        <f>IF(LEN(F259)&lt;2,"",COUNTIF(#REF!,F259))</f>
        <v/>
      </c>
      <c r="G259" t="str">
        <f>IF(LEN(F259)&lt;2,"",SUMIF(#REF!,F259,#REF!))</f>
        <v/>
      </c>
      <c r="H259" t="str">
        <f>IF(LEN(F259)&lt;2,"",SUMIF(#REF!,F259,#REF!))</f>
        <v/>
      </c>
      <c r="I259" s="82" t="str">
        <f t="shared" si="5"/>
        <v/>
      </c>
      <c r="L259" s="82"/>
      <c r="N259" s="90"/>
      <c r="O259" s="90"/>
      <c r="P259" s="90"/>
    </row>
    <row r="260" spans="4:16" x14ac:dyDescent="0.25">
      <c r="D260" t="str">
        <f>IF(LEN(F260)&lt;2,"",COUNTIFS(#REF!,F260,#REF!,"Yes"))</f>
        <v/>
      </c>
      <c r="E260" t="str">
        <f>IF(LEN(F260)&lt;2,"",COUNTIF(#REF!,F260))</f>
        <v/>
      </c>
      <c r="G260" t="str">
        <f>IF(LEN(F260)&lt;2,"",SUMIF(#REF!,F260,#REF!))</f>
        <v/>
      </c>
      <c r="H260" t="str">
        <f>IF(LEN(F260)&lt;2,"",SUMIF(#REF!,F260,#REF!))</f>
        <v/>
      </c>
      <c r="I260" s="82" t="str">
        <f t="shared" si="5"/>
        <v/>
      </c>
      <c r="L260" s="82"/>
      <c r="N260" s="90"/>
      <c r="O260" s="90"/>
      <c r="P260" s="90"/>
    </row>
    <row r="261" spans="4:16" x14ac:dyDescent="0.25">
      <c r="D261" t="str">
        <f>IF(LEN(F261)&lt;2,"",COUNTIFS(#REF!,F261,#REF!,"Yes"))</f>
        <v/>
      </c>
      <c r="E261" t="str">
        <f>IF(LEN(F261)&lt;2,"",COUNTIF(#REF!,F261))</f>
        <v/>
      </c>
      <c r="G261" t="str">
        <f>IF(LEN(F261)&lt;2,"",SUMIF(#REF!,F261,#REF!))</f>
        <v/>
      </c>
      <c r="H261" t="str">
        <f>IF(LEN(F261)&lt;2,"",SUMIF(#REF!,F261,#REF!))</f>
        <v/>
      </c>
      <c r="I261" s="82" t="str">
        <f t="shared" si="5"/>
        <v/>
      </c>
      <c r="L261" s="82"/>
      <c r="N261" s="90"/>
      <c r="O261" s="90"/>
      <c r="P261" s="90"/>
    </row>
    <row r="262" spans="4:16" x14ac:dyDescent="0.25">
      <c r="D262" t="str">
        <f>IF(LEN(F262)&lt;2,"",COUNTIFS(#REF!,F262,#REF!,"Yes"))</f>
        <v/>
      </c>
      <c r="E262" t="str">
        <f>IF(LEN(F262)&lt;2,"",COUNTIF(#REF!,F262))</f>
        <v/>
      </c>
      <c r="G262" t="str">
        <f>IF(LEN(F262)&lt;2,"",SUMIF(#REF!,F262,#REF!))</f>
        <v/>
      </c>
      <c r="H262" t="str">
        <f>IF(LEN(F262)&lt;2,"",SUMIF(#REF!,F262,#REF!))</f>
        <v/>
      </c>
      <c r="I262" s="82" t="str">
        <f t="shared" si="5"/>
        <v/>
      </c>
      <c r="L262" s="82"/>
      <c r="N262" s="90"/>
      <c r="O262" s="90"/>
      <c r="P262" s="90"/>
    </row>
    <row r="263" spans="4:16" x14ac:dyDescent="0.25">
      <c r="D263" t="str">
        <f>IF(LEN(F263)&lt;2,"",COUNTIFS(#REF!,F263,#REF!,"Yes"))</f>
        <v/>
      </c>
      <c r="E263" t="str">
        <f>IF(LEN(F263)&lt;2,"",COUNTIF(#REF!,F263))</f>
        <v/>
      </c>
      <c r="G263" t="str">
        <f>IF(LEN(F263)&lt;2,"",SUMIF(#REF!,F263,#REF!))</f>
        <v/>
      </c>
      <c r="H263" t="str">
        <f>IF(LEN(F263)&lt;2,"",SUMIF(#REF!,F263,#REF!))</f>
        <v/>
      </c>
      <c r="I263" s="82" t="str">
        <f t="shared" si="5"/>
        <v/>
      </c>
      <c r="L263" s="82"/>
      <c r="N263" s="90"/>
      <c r="O263" s="90"/>
      <c r="P263" s="90"/>
    </row>
    <row r="264" spans="4:16" x14ac:dyDescent="0.25">
      <c r="D264" t="str">
        <f>IF(LEN(F264)&lt;2,"",COUNTIFS(#REF!,F264,#REF!,"Yes"))</f>
        <v/>
      </c>
      <c r="E264" t="str">
        <f>IF(LEN(F264)&lt;2,"",COUNTIF(#REF!,F264))</f>
        <v/>
      </c>
      <c r="G264" t="str">
        <f>IF(LEN(F264)&lt;2,"",SUMIF(#REF!,F264,#REF!))</f>
        <v/>
      </c>
      <c r="H264" t="str">
        <f>IF(LEN(F264)&lt;2,"",SUMIF(#REF!,F264,#REF!))</f>
        <v/>
      </c>
      <c r="I264" s="82" t="str">
        <f t="shared" si="5"/>
        <v/>
      </c>
      <c r="L264" s="82"/>
      <c r="N264" s="90"/>
      <c r="O264" s="90"/>
      <c r="P264" s="90"/>
    </row>
    <row r="265" spans="4:16" x14ac:dyDescent="0.25">
      <c r="D265" t="str">
        <f>IF(LEN(F265)&lt;2,"",COUNTIFS(#REF!,F265,#REF!,"Yes"))</f>
        <v/>
      </c>
      <c r="E265" t="str">
        <f>IF(LEN(F265)&lt;2,"",COUNTIF(#REF!,F265))</f>
        <v/>
      </c>
      <c r="G265" t="str">
        <f>IF(LEN(F265)&lt;2,"",SUMIF(#REF!,F265,#REF!))</f>
        <v/>
      </c>
      <c r="H265" t="str">
        <f>IF(LEN(F265)&lt;2,"",SUMIF(#REF!,F265,#REF!))</f>
        <v/>
      </c>
      <c r="I265" s="82" t="str">
        <f t="shared" si="5"/>
        <v/>
      </c>
      <c r="L265" s="82"/>
      <c r="N265" s="90"/>
      <c r="O265" s="90"/>
      <c r="P265" s="90"/>
    </row>
    <row r="266" spans="4:16" x14ac:dyDescent="0.25">
      <c r="D266" t="str">
        <f>IF(LEN(F266)&lt;2,"",COUNTIFS(#REF!,F266,#REF!,"Yes"))</f>
        <v/>
      </c>
      <c r="E266" t="str">
        <f>IF(LEN(F266)&lt;2,"",COUNTIF(#REF!,F266))</f>
        <v/>
      </c>
      <c r="G266" t="str">
        <f>IF(LEN(F266)&lt;2,"",SUMIF(#REF!,F266,#REF!))</f>
        <v/>
      </c>
      <c r="H266" t="str">
        <f>IF(LEN(F266)&lt;2,"",SUMIF(#REF!,F266,#REF!))</f>
        <v/>
      </c>
      <c r="I266" s="82" t="str">
        <f t="shared" si="5"/>
        <v/>
      </c>
      <c r="L266" s="82"/>
      <c r="N266" s="90"/>
      <c r="O266" s="90"/>
      <c r="P266" s="90"/>
    </row>
    <row r="267" spans="4:16" x14ac:dyDescent="0.25">
      <c r="D267" t="str">
        <f>IF(LEN(F267)&lt;2,"",COUNTIFS(#REF!,F267,#REF!,"Yes"))</f>
        <v/>
      </c>
      <c r="E267" t="str">
        <f>IF(LEN(F267)&lt;2,"",COUNTIF(#REF!,F267))</f>
        <v/>
      </c>
      <c r="G267" t="str">
        <f>IF(LEN(F267)&lt;2,"",SUMIF(#REF!,F267,#REF!))</f>
        <v/>
      </c>
      <c r="H267" t="str">
        <f>IF(LEN(F267)&lt;2,"",SUMIF(#REF!,F267,#REF!))</f>
        <v/>
      </c>
      <c r="I267" s="82" t="str">
        <f t="shared" si="5"/>
        <v/>
      </c>
      <c r="L267" s="82"/>
      <c r="N267" s="90"/>
      <c r="O267" s="90"/>
      <c r="P267" s="90"/>
    </row>
    <row r="268" spans="4:16" x14ac:dyDescent="0.25">
      <c r="D268" t="str">
        <f>IF(LEN(F268)&lt;2,"",COUNTIFS(#REF!,F268,#REF!,"Yes"))</f>
        <v/>
      </c>
      <c r="E268" t="str">
        <f>IF(LEN(F268)&lt;2,"",COUNTIF(#REF!,F268))</f>
        <v/>
      </c>
      <c r="G268" t="str">
        <f>IF(LEN(F268)&lt;2,"",SUMIF(#REF!,F268,#REF!))</f>
        <v/>
      </c>
      <c r="H268" t="str">
        <f>IF(LEN(F268)&lt;2,"",SUMIF(#REF!,F268,#REF!))</f>
        <v/>
      </c>
      <c r="I268" s="82" t="str">
        <f t="shared" si="5"/>
        <v/>
      </c>
      <c r="L268" s="82"/>
      <c r="N268" s="90"/>
      <c r="O268" s="90"/>
      <c r="P268" s="90"/>
    </row>
    <row r="269" spans="4:16" x14ac:dyDescent="0.25">
      <c r="D269" t="str">
        <f>IF(LEN(F269)&lt;2,"",COUNTIFS(#REF!,F269,#REF!,"Yes"))</f>
        <v/>
      </c>
      <c r="E269" t="str">
        <f>IF(LEN(F269)&lt;2,"",COUNTIF(#REF!,F269))</f>
        <v/>
      </c>
      <c r="G269" t="str">
        <f>IF(LEN(F269)&lt;2,"",SUMIF(#REF!,F269,#REF!))</f>
        <v/>
      </c>
      <c r="H269" t="str">
        <f>IF(LEN(F269)&lt;2,"",SUMIF(#REF!,F269,#REF!))</f>
        <v/>
      </c>
      <c r="I269" s="82" t="str">
        <f t="shared" si="5"/>
        <v/>
      </c>
      <c r="L269" s="82"/>
      <c r="N269" s="90"/>
      <c r="O269" s="90"/>
      <c r="P269" s="90"/>
    </row>
    <row r="270" spans="4:16" x14ac:dyDescent="0.25">
      <c r="D270" t="str">
        <f>IF(LEN(F270)&lt;2,"",COUNTIFS(#REF!,F270,#REF!,"Yes"))</f>
        <v/>
      </c>
      <c r="E270" t="str">
        <f>IF(LEN(F270)&lt;2,"",COUNTIF(#REF!,F270))</f>
        <v/>
      </c>
      <c r="G270" t="str">
        <f>IF(LEN(F270)&lt;2,"",SUMIF(#REF!,F270,#REF!))</f>
        <v/>
      </c>
      <c r="H270" t="str">
        <f>IF(LEN(F270)&lt;2,"",SUMIF(#REF!,F270,#REF!))</f>
        <v/>
      </c>
      <c r="I270" s="82" t="str">
        <f t="shared" si="5"/>
        <v/>
      </c>
      <c r="L270" s="82"/>
      <c r="N270" s="90"/>
      <c r="O270" s="90"/>
      <c r="P270" s="90"/>
    </row>
    <row r="271" spans="4:16" x14ac:dyDescent="0.25">
      <c r="D271" t="str">
        <f>IF(LEN(F271)&lt;2,"",COUNTIFS(#REF!,F271,#REF!,"Yes"))</f>
        <v/>
      </c>
      <c r="E271" t="str">
        <f>IF(LEN(F271)&lt;2,"",COUNTIF(#REF!,F271))</f>
        <v/>
      </c>
      <c r="G271" t="str">
        <f>IF(LEN(F271)&lt;2,"",SUMIF(#REF!,F271,#REF!))</f>
        <v/>
      </c>
      <c r="H271" t="str">
        <f>IF(LEN(F271)&lt;2,"",SUMIF(#REF!,F271,#REF!))</f>
        <v/>
      </c>
      <c r="I271" s="82" t="str">
        <f t="shared" si="5"/>
        <v/>
      </c>
      <c r="L271" s="82"/>
      <c r="N271" s="90"/>
      <c r="O271" s="90"/>
      <c r="P271" s="90"/>
    </row>
    <row r="272" spans="4:16" x14ac:dyDescent="0.25">
      <c r="D272" t="str">
        <f>IF(LEN(F272)&lt;2,"",COUNTIFS(#REF!,F272,#REF!,"Yes"))</f>
        <v/>
      </c>
      <c r="E272" t="str">
        <f>IF(LEN(F272)&lt;2,"",COUNTIF(#REF!,F272))</f>
        <v/>
      </c>
      <c r="G272" t="str">
        <f>IF(LEN(F272)&lt;2,"",SUMIF(#REF!,F272,#REF!))</f>
        <v/>
      </c>
      <c r="H272" t="str">
        <f>IF(LEN(F272)&lt;2,"",SUMIF(#REF!,F272,#REF!))</f>
        <v/>
      </c>
      <c r="I272" s="82" t="str">
        <f t="shared" si="5"/>
        <v/>
      </c>
      <c r="L272" s="82"/>
      <c r="N272" s="90"/>
      <c r="O272" s="90"/>
      <c r="P272" s="90"/>
    </row>
    <row r="273" spans="4:16" x14ac:dyDescent="0.25">
      <c r="D273" t="str">
        <f>IF(LEN(F273)&lt;2,"",COUNTIFS(#REF!,F273,#REF!,"Yes"))</f>
        <v/>
      </c>
      <c r="E273" t="str">
        <f>IF(LEN(F273)&lt;2,"",COUNTIF(#REF!,F273))</f>
        <v/>
      </c>
      <c r="G273" t="str">
        <f>IF(LEN(F273)&lt;2,"",SUMIF(#REF!,F273,#REF!))</f>
        <v/>
      </c>
      <c r="H273" t="str">
        <f>IF(LEN(F273)&lt;2,"",SUMIF(#REF!,F273,#REF!))</f>
        <v/>
      </c>
      <c r="I273" s="82" t="str">
        <f t="shared" si="5"/>
        <v/>
      </c>
      <c r="L273" s="82"/>
      <c r="N273" s="90"/>
      <c r="O273" s="90"/>
      <c r="P273" s="90"/>
    </row>
    <row r="274" spans="4:16" x14ac:dyDescent="0.25">
      <c r="D274" t="str">
        <f>IF(LEN(F274)&lt;2,"",COUNTIFS(#REF!,F274,#REF!,"Yes"))</f>
        <v/>
      </c>
      <c r="E274" t="str">
        <f>IF(LEN(F274)&lt;2,"",COUNTIF(#REF!,F274))</f>
        <v/>
      </c>
      <c r="G274" t="str">
        <f>IF(LEN(F274)&lt;2,"",SUMIF(#REF!,F274,#REF!))</f>
        <v/>
      </c>
      <c r="H274" t="str">
        <f>IF(LEN(F274)&lt;2,"",SUMIF(#REF!,F274,#REF!))</f>
        <v/>
      </c>
      <c r="I274" s="82" t="str">
        <f t="shared" si="5"/>
        <v/>
      </c>
      <c r="L274" s="82"/>
      <c r="N274" s="90"/>
      <c r="O274" s="90"/>
      <c r="P274" s="90"/>
    </row>
    <row r="275" spans="4:16" x14ac:dyDescent="0.25">
      <c r="D275" t="str">
        <f>IF(LEN(F275)&lt;2,"",COUNTIFS(#REF!,F275,#REF!,"Yes"))</f>
        <v/>
      </c>
      <c r="E275" t="str">
        <f>IF(LEN(F275)&lt;2,"",COUNTIF(#REF!,F275))</f>
        <v/>
      </c>
      <c r="G275" t="str">
        <f>IF(LEN(F275)&lt;2,"",SUMIF(#REF!,F275,#REF!))</f>
        <v/>
      </c>
      <c r="H275" t="str">
        <f>IF(LEN(F275)&lt;2,"",SUMIF(#REF!,F275,#REF!))</f>
        <v/>
      </c>
      <c r="I275" s="82" t="str">
        <f t="shared" si="5"/>
        <v/>
      </c>
      <c r="L275" s="82"/>
      <c r="N275" s="90"/>
      <c r="O275" s="90"/>
      <c r="P275" s="90"/>
    </row>
    <row r="276" spans="4:16" x14ac:dyDescent="0.25">
      <c r="D276" t="str">
        <f>IF(LEN(F276)&lt;2,"",COUNTIFS(#REF!,F276,#REF!,"Yes"))</f>
        <v/>
      </c>
      <c r="E276" t="str">
        <f>IF(LEN(F276)&lt;2,"",COUNTIF(#REF!,F276))</f>
        <v/>
      </c>
      <c r="G276" t="str">
        <f>IF(LEN(F276)&lt;2,"",SUMIF(#REF!,F276,#REF!))</f>
        <v/>
      </c>
      <c r="H276" t="str">
        <f>IF(LEN(F276)&lt;2,"",SUMIF(#REF!,F276,#REF!))</f>
        <v/>
      </c>
      <c r="I276" s="82" t="str">
        <f t="shared" si="5"/>
        <v/>
      </c>
      <c r="L276" s="82"/>
      <c r="N276" s="90"/>
      <c r="O276" s="90"/>
      <c r="P276" s="90"/>
    </row>
    <row r="277" spans="4:16" x14ac:dyDescent="0.25">
      <c r="D277" t="str">
        <f>IF(LEN(F277)&lt;2,"",COUNTIFS(#REF!,F277,#REF!,"Yes"))</f>
        <v/>
      </c>
      <c r="E277" t="str">
        <f>IF(LEN(F277)&lt;2,"",COUNTIF(#REF!,F277))</f>
        <v/>
      </c>
      <c r="G277" t="str">
        <f>IF(LEN(F277)&lt;2,"",SUMIF(#REF!,F277,#REF!))</f>
        <v/>
      </c>
      <c r="H277" t="str">
        <f>IF(LEN(F277)&lt;2,"",SUMIF(#REF!,F277,#REF!))</f>
        <v/>
      </c>
      <c r="I277" s="82" t="str">
        <f t="shared" si="5"/>
        <v/>
      </c>
      <c r="L277" s="82"/>
      <c r="N277" s="90"/>
      <c r="O277" s="90"/>
      <c r="P277" s="90"/>
    </row>
    <row r="278" spans="4:16" x14ac:dyDescent="0.25">
      <c r="D278" t="str">
        <f>IF(LEN(F278)&lt;2,"",COUNTIFS(#REF!,F278,#REF!,"Yes"))</f>
        <v/>
      </c>
      <c r="E278" t="str">
        <f>IF(LEN(F278)&lt;2,"",COUNTIF(#REF!,F278))</f>
        <v/>
      </c>
      <c r="G278" t="str">
        <f>IF(LEN(F278)&lt;2,"",SUMIF(#REF!,F278,#REF!))</f>
        <v/>
      </c>
      <c r="H278" t="str">
        <f>IF(LEN(F278)&lt;2,"",SUMIF(#REF!,F278,#REF!))</f>
        <v/>
      </c>
      <c r="I278" s="82" t="str">
        <f t="shared" si="5"/>
        <v/>
      </c>
      <c r="L278" s="82"/>
      <c r="N278" s="90"/>
      <c r="O278" s="90"/>
      <c r="P278" s="90"/>
    </row>
    <row r="279" spans="4:16" x14ac:dyDescent="0.25">
      <c r="D279" t="str">
        <f>IF(LEN(F279)&lt;2,"",COUNTIFS(#REF!,F279,#REF!,"Yes"))</f>
        <v/>
      </c>
      <c r="E279" t="str">
        <f>IF(LEN(F279)&lt;2,"",COUNTIF(#REF!,F279))</f>
        <v/>
      </c>
      <c r="G279" t="str">
        <f>IF(LEN(F279)&lt;2,"",SUMIF(#REF!,F279,#REF!))</f>
        <v/>
      </c>
      <c r="H279" t="str">
        <f>IF(LEN(F279)&lt;2,"",SUMIF(#REF!,F279,#REF!))</f>
        <v/>
      </c>
      <c r="I279" s="82" t="str">
        <f t="shared" si="5"/>
        <v/>
      </c>
      <c r="L279" s="82"/>
      <c r="N279" s="90"/>
      <c r="O279" s="90"/>
      <c r="P279" s="90"/>
    </row>
    <row r="280" spans="4:16" x14ac:dyDescent="0.25">
      <c r="D280" t="str">
        <f>IF(LEN(F280)&lt;2,"",COUNTIFS(#REF!,F280,#REF!,"Yes"))</f>
        <v/>
      </c>
      <c r="E280" t="str">
        <f>IF(LEN(F280)&lt;2,"",COUNTIF(#REF!,F280))</f>
        <v/>
      </c>
      <c r="G280" t="str">
        <f>IF(LEN(F280)&lt;2,"",SUMIF(#REF!,F280,#REF!))</f>
        <v/>
      </c>
      <c r="H280" t="str">
        <f>IF(LEN(F280)&lt;2,"",SUMIF(#REF!,F280,#REF!))</f>
        <v/>
      </c>
      <c r="I280" s="82" t="str">
        <f t="shared" si="5"/>
        <v/>
      </c>
      <c r="L280" s="82"/>
      <c r="N280" s="90"/>
      <c r="O280" s="90"/>
      <c r="P280" s="90"/>
    </row>
    <row r="281" spans="4:16" x14ac:dyDescent="0.25">
      <c r="D281" t="str">
        <f>IF(LEN(F281)&lt;2,"",COUNTIFS(#REF!,F281,#REF!,"Yes"))</f>
        <v/>
      </c>
      <c r="E281" t="str">
        <f>IF(LEN(F281)&lt;2,"",COUNTIF(#REF!,F281))</f>
        <v/>
      </c>
      <c r="G281" t="str">
        <f>IF(LEN(F281)&lt;2,"",SUMIF(#REF!,F281,#REF!))</f>
        <v/>
      </c>
      <c r="H281" t="str">
        <f>IF(LEN(F281)&lt;2,"",SUMIF(#REF!,F281,#REF!))</f>
        <v/>
      </c>
      <c r="I281" s="82" t="str">
        <f t="shared" si="5"/>
        <v/>
      </c>
      <c r="L281" s="82"/>
      <c r="N281" s="90"/>
      <c r="O281" s="90"/>
      <c r="P281" s="90"/>
    </row>
    <row r="282" spans="4:16" x14ac:dyDescent="0.25">
      <c r="D282" t="str">
        <f>IF(LEN(F282)&lt;2,"",COUNTIFS(#REF!,F282,#REF!,"Yes"))</f>
        <v/>
      </c>
      <c r="E282" t="str">
        <f>IF(LEN(F282)&lt;2,"",COUNTIF(#REF!,F282))</f>
        <v/>
      </c>
      <c r="G282" t="str">
        <f>IF(LEN(F282)&lt;2,"",SUMIF(#REF!,F282,#REF!))</f>
        <v/>
      </c>
      <c r="H282" t="str">
        <f>IF(LEN(F282)&lt;2,"",SUMIF(#REF!,F282,#REF!))</f>
        <v/>
      </c>
      <c r="I282" s="82" t="str">
        <f t="shared" si="5"/>
        <v/>
      </c>
      <c r="L282" s="82"/>
      <c r="N282" s="90"/>
      <c r="O282" s="90"/>
      <c r="P282" s="90"/>
    </row>
    <row r="283" spans="4:16" x14ac:dyDescent="0.25">
      <c r="D283" t="str">
        <f>IF(LEN(F283)&lt;2,"",COUNTIFS(#REF!,F283,#REF!,"Yes"))</f>
        <v/>
      </c>
      <c r="E283" t="str">
        <f>IF(LEN(F283)&lt;2,"",COUNTIF(#REF!,F283))</f>
        <v/>
      </c>
      <c r="G283" t="str">
        <f>IF(LEN(F283)&lt;2,"",SUMIF(#REF!,F283,#REF!))</f>
        <v/>
      </c>
      <c r="H283" t="str">
        <f>IF(LEN(F283)&lt;2,"",SUMIF(#REF!,F283,#REF!))</f>
        <v/>
      </c>
      <c r="I283" s="82" t="str">
        <f t="shared" si="5"/>
        <v/>
      </c>
      <c r="L283" s="82"/>
      <c r="N283" s="90"/>
      <c r="O283" s="90"/>
      <c r="P283" s="90"/>
    </row>
    <row r="284" spans="4:16" x14ac:dyDescent="0.25">
      <c r="D284" t="str">
        <f>IF(LEN(F284)&lt;2,"",COUNTIFS(#REF!,F284,#REF!,"Yes"))</f>
        <v/>
      </c>
      <c r="E284" t="str">
        <f>IF(LEN(F284)&lt;2,"",COUNTIF(#REF!,F284))</f>
        <v/>
      </c>
      <c r="G284" t="str">
        <f>IF(LEN(F284)&lt;2,"",SUMIF(#REF!,F284,#REF!))</f>
        <v/>
      </c>
      <c r="H284" t="str">
        <f>IF(LEN(F284)&lt;2,"",SUMIF(#REF!,F284,#REF!))</f>
        <v/>
      </c>
      <c r="I284" s="82" t="str">
        <f t="shared" si="5"/>
        <v/>
      </c>
      <c r="L284" s="82"/>
      <c r="N284" s="90"/>
      <c r="O284" s="90"/>
      <c r="P284" s="90"/>
    </row>
    <row r="285" spans="4:16" x14ac:dyDescent="0.25">
      <c r="D285" t="str">
        <f>IF(LEN(F285)&lt;2,"",COUNTIFS(#REF!,F285,#REF!,"Yes"))</f>
        <v/>
      </c>
      <c r="E285" t="str">
        <f>IF(LEN(F285)&lt;2,"",COUNTIF(#REF!,F285))</f>
        <v/>
      </c>
      <c r="G285" t="str">
        <f>IF(LEN(F285)&lt;2,"",SUMIF(#REF!,F285,#REF!))</f>
        <v/>
      </c>
      <c r="H285" t="str">
        <f>IF(LEN(F285)&lt;2,"",SUMIF(#REF!,F285,#REF!))</f>
        <v/>
      </c>
      <c r="I285" s="82" t="str">
        <f t="shared" si="5"/>
        <v/>
      </c>
      <c r="L285" s="82"/>
      <c r="N285" s="90"/>
      <c r="O285" s="90"/>
      <c r="P285" s="90"/>
    </row>
    <row r="286" spans="4:16" x14ac:dyDescent="0.25">
      <c r="D286" t="str">
        <f>IF(LEN(F286)&lt;2,"",COUNTIFS(#REF!,F286,#REF!,"Yes"))</f>
        <v/>
      </c>
      <c r="E286" t="str">
        <f>IF(LEN(F286)&lt;2,"",COUNTIF(#REF!,F286))</f>
        <v/>
      </c>
      <c r="G286" t="str">
        <f>IF(LEN(F286)&lt;2,"",SUMIF(#REF!,F286,#REF!))</f>
        <v/>
      </c>
      <c r="H286" t="str">
        <f>IF(LEN(F286)&lt;2,"",SUMIF(#REF!,F286,#REF!))</f>
        <v/>
      </c>
      <c r="I286" s="82" t="str">
        <f t="shared" si="5"/>
        <v/>
      </c>
      <c r="L286" s="82"/>
      <c r="N286" s="90"/>
      <c r="O286" s="90"/>
      <c r="P286" s="90"/>
    </row>
    <row r="287" spans="4:16" x14ac:dyDescent="0.25">
      <c r="D287" t="str">
        <f>IF(LEN(F287)&lt;2,"",COUNTIFS(#REF!,F287,#REF!,"Yes"))</f>
        <v/>
      </c>
      <c r="E287" t="str">
        <f>IF(LEN(F287)&lt;2,"",COUNTIF(#REF!,F287))</f>
        <v/>
      </c>
      <c r="G287" t="str">
        <f>IF(LEN(F287)&lt;2,"",SUMIF(#REF!,F287,#REF!))</f>
        <v/>
      </c>
      <c r="H287" t="str">
        <f>IF(LEN(F287)&lt;2,"",SUMIF(#REF!,F287,#REF!))</f>
        <v/>
      </c>
      <c r="I287" s="82" t="str">
        <f t="shared" si="5"/>
        <v/>
      </c>
      <c r="L287" s="82"/>
      <c r="N287" s="90"/>
      <c r="O287" s="90"/>
      <c r="P287" s="90"/>
    </row>
    <row r="288" spans="4:16" x14ac:dyDescent="0.25">
      <c r="D288" t="str">
        <f>IF(LEN(F288)&lt;2,"",COUNTIFS(#REF!,F288,#REF!,"Yes"))</f>
        <v/>
      </c>
      <c r="E288" t="str">
        <f>IF(LEN(F288)&lt;2,"",COUNTIF(#REF!,F288))</f>
        <v/>
      </c>
      <c r="G288" t="str">
        <f>IF(LEN(F288)&lt;2,"",SUMIF(#REF!,F288,#REF!))</f>
        <v/>
      </c>
      <c r="H288" t="str">
        <f>IF(LEN(F288)&lt;2,"",SUMIF(#REF!,F288,#REF!))</f>
        <v/>
      </c>
      <c r="I288" s="82" t="str">
        <f t="shared" si="5"/>
        <v/>
      </c>
      <c r="L288" s="82"/>
      <c r="N288" s="90"/>
      <c r="O288" s="90"/>
      <c r="P288" s="90"/>
    </row>
    <row r="289" spans="4:16" x14ac:dyDescent="0.25">
      <c r="D289" t="str">
        <f>IF(LEN(F289)&lt;2,"",COUNTIFS(#REF!,F289,#REF!,"Yes"))</f>
        <v/>
      </c>
      <c r="E289" t="str">
        <f>IF(LEN(F289)&lt;2,"",COUNTIF(#REF!,F289))</f>
        <v/>
      </c>
      <c r="G289" t="str">
        <f>IF(LEN(F289)&lt;2,"",SUMIF(#REF!,F289,#REF!))</f>
        <v/>
      </c>
      <c r="H289" t="str">
        <f>IF(LEN(F289)&lt;2,"",SUMIF(#REF!,F289,#REF!))</f>
        <v/>
      </c>
      <c r="I289" s="82" t="str">
        <f t="shared" si="5"/>
        <v/>
      </c>
      <c r="L289" s="82"/>
      <c r="N289" s="90"/>
      <c r="O289" s="90"/>
      <c r="P289" s="90"/>
    </row>
    <row r="290" spans="4:16" x14ac:dyDescent="0.25">
      <c r="D290" t="str">
        <f>IF(LEN(F290)&lt;2,"",COUNTIFS(#REF!,F290,#REF!,"Yes"))</f>
        <v/>
      </c>
      <c r="E290" t="str">
        <f>IF(LEN(F290)&lt;2,"",COUNTIF(#REF!,F290))</f>
        <v/>
      </c>
      <c r="G290" t="str">
        <f>IF(LEN(F290)&lt;2,"",SUMIF(#REF!,F290,#REF!))</f>
        <v/>
      </c>
      <c r="H290" t="str">
        <f>IF(LEN(F290)&lt;2,"",SUMIF(#REF!,F290,#REF!))</f>
        <v/>
      </c>
      <c r="I290" s="82" t="str">
        <f t="shared" si="5"/>
        <v/>
      </c>
      <c r="L290" s="82"/>
      <c r="N290" s="90"/>
      <c r="O290" s="90"/>
      <c r="P290" s="90"/>
    </row>
    <row r="291" spans="4:16" x14ac:dyDescent="0.25">
      <c r="D291" t="str">
        <f>IF(LEN(F291)&lt;2,"",COUNTIFS(#REF!,F291,#REF!,"Yes"))</f>
        <v/>
      </c>
      <c r="E291" t="str">
        <f>IF(LEN(F291)&lt;2,"",COUNTIF(#REF!,F291))</f>
        <v/>
      </c>
      <c r="G291" t="str">
        <f>IF(LEN(F291)&lt;2,"",SUMIF(#REF!,F291,#REF!))</f>
        <v/>
      </c>
      <c r="H291" t="str">
        <f>IF(LEN(F291)&lt;2,"",SUMIF(#REF!,F291,#REF!))</f>
        <v/>
      </c>
      <c r="I291" s="82" t="str">
        <f t="shared" si="5"/>
        <v/>
      </c>
      <c r="L291" s="82"/>
      <c r="N291" s="90"/>
      <c r="O291" s="90"/>
      <c r="P291" s="90"/>
    </row>
    <row r="292" spans="4:16" x14ac:dyDescent="0.25">
      <c r="D292" t="str">
        <f>IF(LEN(F292)&lt;2,"",COUNTIFS(#REF!,F292,#REF!,"Yes"))</f>
        <v/>
      </c>
      <c r="E292" t="str">
        <f>IF(LEN(F292)&lt;2,"",COUNTIF(#REF!,F292))</f>
        <v/>
      </c>
      <c r="G292" t="str">
        <f>IF(LEN(F292)&lt;2,"",SUMIF(#REF!,F292,#REF!))</f>
        <v/>
      </c>
      <c r="H292" t="str">
        <f>IF(LEN(F292)&lt;2,"",SUMIF(#REF!,F292,#REF!))</f>
        <v/>
      </c>
      <c r="I292" s="82" t="str">
        <f t="shared" si="5"/>
        <v/>
      </c>
      <c r="L292" s="82"/>
      <c r="N292" s="90"/>
      <c r="O292" s="90"/>
      <c r="P292" s="90"/>
    </row>
    <row r="293" spans="4:16" x14ac:dyDescent="0.25">
      <c r="D293" t="str">
        <f>IF(LEN(F293)&lt;2,"",COUNTIFS(#REF!,F293,#REF!,"Yes"))</f>
        <v/>
      </c>
      <c r="E293" t="str">
        <f>IF(LEN(F293)&lt;2,"",COUNTIF(#REF!,F293))</f>
        <v/>
      </c>
      <c r="G293" t="str">
        <f>IF(LEN(F293)&lt;2,"",SUMIF(#REF!,F293,#REF!))</f>
        <v/>
      </c>
      <c r="H293" t="str">
        <f>IF(LEN(F293)&lt;2,"",SUMIF(#REF!,F293,#REF!))</f>
        <v/>
      </c>
      <c r="I293" s="82" t="str">
        <f t="shared" ref="I293:I356" si="6">IF(LEN(F293)&lt;2,"",(G293-H293)/G293)</f>
        <v/>
      </c>
      <c r="L293" s="82"/>
      <c r="N293" s="90"/>
      <c r="O293" s="90"/>
      <c r="P293" s="90"/>
    </row>
    <row r="294" spans="4:16" x14ac:dyDescent="0.25">
      <c r="D294" t="str">
        <f>IF(LEN(F294)&lt;2,"",COUNTIFS(#REF!,F294,#REF!,"Yes"))</f>
        <v/>
      </c>
      <c r="E294" t="str">
        <f>IF(LEN(F294)&lt;2,"",COUNTIF(#REF!,F294))</f>
        <v/>
      </c>
      <c r="G294" t="str">
        <f>IF(LEN(F294)&lt;2,"",SUMIF(#REF!,F294,#REF!))</f>
        <v/>
      </c>
      <c r="H294" t="str">
        <f>IF(LEN(F294)&lt;2,"",SUMIF(#REF!,F294,#REF!))</f>
        <v/>
      </c>
      <c r="I294" s="82" t="str">
        <f t="shared" si="6"/>
        <v/>
      </c>
      <c r="L294" s="82"/>
      <c r="N294" s="90"/>
      <c r="O294" s="90"/>
      <c r="P294" s="90"/>
    </row>
    <row r="295" spans="4:16" x14ac:dyDescent="0.25">
      <c r="D295" t="str">
        <f>IF(LEN(F295)&lt;2,"",COUNTIFS(#REF!,F295,#REF!,"Yes"))</f>
        <v/>
      </c>
      <c r="E295" t="str">
        <f>IF(LEN(F295)&lt;2,"",COUNTIF(#REF!,F295))</f>
        <v/>
      </c>
      <c r="G295" t="str">
        <f>IF(LEN(F295)&lt;2,"",SUMIF(#REF!,F295,#REF!))</f>
        <v/>
      </c>
      <c r="H295" t="str">
        <f>IF(LEN(F295)&lt;2,"",SUMIF(#REF!,F295,#REF!))</f>
        <v/>
      </c>
      <c r="I295" s="82" t="str">
        <f t="shared" si="6"/>
        <v/>
      </c>
      <c r="L295" s="82"/>
      <c r="N295" s="90"/>
      <c r="O295" s="90"/>
      <c r="P295" s="90"/>
    </row>
    <row r="296" spans="4:16" x14ac:dyDescent="0.25">
      <c r="D296" t="str">
        <f>IF(LEN(F296)&lt;2,"",COUNTIFS(#REF!,F296,#REF!,"Yes"))</f>
        <v/>
      </c>
      <c r="E296" t="str">
        <f>IF(LEN(F296)&lt;2,"",COUNTIF(#REF!,F296))</f>
        <v/>
      </c>
      <c r="G296" t="str">
        <f>IF(LEN(F296)&lt;2,"",SUMIF(#REF!,F296,#REF!))</f>
        <v/>
      </c>
      <c r="H296" t="str">
        <f>IF(LEN(F296)&lt;2,"",SUMIF(#REF!,F296,#REF!))</f>
        <v/>
      </c>
      <c r="I296" s="82" t="str">
        <f t="shared" si="6"/>
        <v/>
      </c>
      <c r="L296" s="82"/>
      <c r="N296" s="90"/>
      <c r="O296" s="90"/>
      <c r="P296" s="90"/>
    </row>
    <row r="297" spans="4:16" x14ac:dyDescent="0.25">
      <c r="D297" t="str">
        <f>IF(LEN(F297)&lt;2,"",COUNTIFS(#REF!,F297,#REF!,"Yes"))</f>
        <v/>
      </c>
      <c r="E297" t="str">
        <f>IF(LEN(F297)&lt;2,"",COUNTIF(#REF!,F297))</f>
        <v/>
      </c>
      <c r="G297" t="str">
        <f>IF(LEN(F297)&lt;2,"",SUMIF(#REF!,F297,#REF!))</f>
        <v/>
      </c>
      <c r="H297" t="str">
        <f>IF(LEN(F297)&lt;2,"",SUMIF(#REF!,F297,#REF!))</f>
        <v/>
      </c>
      <c r="I297" s="82" t="str">
        <f t="shared" si="6"/>
        <v/>
      </c>
      <c r="L297" s="82"/>
      <c r="N297" s="90"/>
      <c r="O297" s="90"/>
      <c r="P297" s="90"/>
    </row>
    <row r="298" spans="4:16" x14ac:dyDescent="0.25">
      <c r="D298" t="str">
        <f>IF(LEN(F298)&lt;2,"",COUNTIFS(#REF!,F298,#REF!,"Yes"))</f>
        <v/>
      </c>
      <c r="E298" t="str">
        <f>IF(LEN(F298)&lt;2,"",COUNTIF(#REF!,F298))</f>
        <v/>
      </c>
      <c r="G298" t="str">
        <f>IF(LEN(F298)&lt;2,"",SUMIF(#REF!,F298,#REF!))</f>
        <v/>
      </c>
      <c r="H298" t="str">
        <f>IF(LEN(F298)&lt;2,"",SUMIF(#REF!,F298,#REF!))</f>
        <v/>
      </c>
      <c r="I298" s="82" t="str">
        <f t="shared" si="6"/>
        <v/>
      </c>
      <c r="L298" s="82"/>
      <c r="N298" s="90"/>
      <c r="O298" s="90"/>
      <c r="P298" s="90"/>
    </row>
    <row r="299" spans="4:16" x14ac:dyDescent="0.25">
      <c r="D299" t="str">
        <f>IF(LEN(F299)&lt;2,"",COUNTIFS(#REF!,F299,#REF!,"Yes"))</f>
        <v/>
      </c>
      <c r="E299" t="str">
        <f>IF(LEN(F299)&lt;2,"",COUNTIF(#REF!,F299))</f>
        <v/>
      </c>
      <c r="G299" t="str">
        <f>IF(LEN(F299)&lt;2,"",SUMIF(#REF!,F299,#REF!))</f>
        <v/>
      </c>
      <c r="H299" t="str">
        <f>IF(LEN(F299)&lt;2,"",SUMIF(#REF!,F299,#REF!))</f>
        <v/>
      </c>
      <c r="I299" s="82" t="str">
        <f t="shared" si="6"/>
        <v/>
      </c>
      <c r="L299" s="82"/>
      <c r="N299" s="90"/>
      <c r="O299" s="90"/>
      <c r="P299" s="90"/>
    </row>
    <row r="300" spans="4:16" x14ac:dyDescent="0.25">
      <c r="D300" t="str">
        <f>IF(LEN(F300)&lt;2,"",COUNTIFS(#REF!,F300,#REF!,"Yes"))</f>
        <v/>
      </c>
      <c r="E300" t="str">
        <f>IF(LEN(F300)&lt;2,"",COUNTIF(#REF!,F300))</f>
        <v/>
      </c>
      <c r="G300" t="str">
        <f>IF(LEN(F300)&lt;2,"",SUMIF(#REF!,F300,#REF!))</f>
        <v/>
      </c>
      <c r="H300" t="str">
        <f>IF(LEN(F300)&lt;2,"",SUMIF(#REF!,F300,#REF!))</f>
        <v/>
      </c>
      <c r="I300" s="82" t="str">
        <f t="shared" si="6"/>
        <v/>
      </c>
      <c r="L300" s="82"/>
      <c r="N300" s="90"/>
      <c r="O300" s="90"/>
      <c r="P300" s="90"/>
    </row>
    <row r="301" spans="4:16" x14ac:dyDescent="0.25">
      <c r="D301" t="str">
        <f>IF(LEN(F301)&lt;2,"",COUNTIFS(#REF!,F301,#REF!,"Yes"))</f>
        <v/>
      </c>
      <c r="E301" t="str">
        <f>IF(LEN(F301)&lt;2,"",COUNTIF(#REF!,F301))</f>
        <v/>
      </c>
      <c r="G301" t="str">
        <f>IF(LEN(F301)&lt;2,"",SUMIF(#REF!,F301,#REF!))</f>
        <v/>
      </c>
      <c r="H301" t="str">
        <f>IF(LEN(F301)&lt;2,"",SUMIF(#REF!,F301,#REF!))</f>
        <v/>
      </c>
      <c r="I301" s="82" t="str">
        <f t="shared" si="6"/>
        <v/>
      </c>
      <c r="L301" s="82"/>
      <c r="N301" s="90"/>
      <c r="O301" s="90"/>
      <c r="P301" s="90"/>
    </row>
    <row r="302" spans="4:16" x14ac:dyDescent="0.25">
      <c r="D302" t="str">
        <f>IF(LEN(F302)&lt;2,"",COUNTIFS(#REF!,F302,#REF!,"Yes"))</f>
        <v/>
      </c>
      <c r="E302" t="str">
        <f>IF(LEN(F302)&lt;2,"",COUNTIF(#REF!,F302))</f>
        <v/>
      </c>
      <c r="G302" t="str">
        <f>IF(LEN(F302)&lt;2,"",SUMIF(#REF!,F302,#REF!))</f>
        <v/>
      </c>
      <c r="H302" t="str">
        <f>IF(LEN(F302)&lt;2,"",SUMIF(#REF!,F302,#REF!))</f>
        <v/>
      </c>
      <c r="I302" s="82" t="str">
        <f t="shared" si="6"/>
        <v/>
      </c>
      <c r="L302" s="82"/>
      <c r="N302" s="90"/>
      <c r="O302" s="90"/>
      <c r="P302" s="90"/>
    </row>
    <row r="303" spans="4:16" x14ac:dyDescent="0.25">
      <c r="D303" t="str">
        <f>IF(LEN(F303)&lt;2,"",COUNTIFS(#REF!,F303,#REF!,"Yes"))</f>
        <v/>
      </c>
      <c r="E303" t="str">
        <f>IF(LEN(F303)&lt;2,"",COUNTIF(#REF!,F303))</f>
        <v/>
      </c>
      <c r="G303" t="str">
        <f>IF(LEN(F303)&lt;2,"",SUMIF(#REF!,F303,#REF!))</f>
        <v/>
      </c>
      <c r="H303" t="str">
        <f>IF(LEN(F303)&lt;2,"",SUMIF(#REF!,F303,#REF!))</f>
        <v/>
      </c>
      <c r="I303" s="82" t="str">
        <f t="shared" si="6"/>
        <v/>
      </c>
      <c r="L303" s="82"/>
      <c r="N303" s="90"/>
      <c r="O303" s="90"/>
      <c r="P303" s="90"/>
    </row>
    <row r="304" spans="4:16" x14ac:dyDescent="0.25">
      <c r="D304" t="str">
        <f>IF(LEN(F304)&lt;2,"",COUNTIFS(#REF!,F304,#REF!,"Yes"))</f>
        <v/>
      </c>
      <c r="E304" t="str">
        <f>IF(LEN(F304)&lt;2,"",COUNTIF(#REF!,F304))</f>
        <v/>
      </c>
      <c r="G304" t="str">
        <f>IF(LEN(F304)&lt;2,"",SUMIF(#REF!,F304,#REF!))</f>
        <v/>
      </c>
      <c r="H304" t="str">
        <f>IF(LEN(F304)&lt;2,"",SUMIF(#REF!,F304,#REF!))</f>
        <v/>
      </c>
      <c r="I304" s="82" t="str">
        <f t="shared" si="6"/>
        <v/>
      </c>
      <c r="L304" s="82"/>
      <c r="N304" s="90"/>
      <c r="O304" s="90"/>
      <c r="P304" s="90"/>
    </row>
    <row r="305" spans="4:16" x14ac:dyDescent="0.25">
      <c r="D305" t="str">
        <f>IF(LEN(F305)&lt;2,"",COUNTIFS(#REF!,F305,#REF!,"Yes"))</f>
        <v/>
      </c>
      <c r="E305" t="str">
        <f>IF(LEN(F305)&lt;2,"",COUNTIF(#REF!,F305))</f>
        <v/>
      </c>
      <c r="G305" t="str">
        <f>IF(LEN(F305)&lt;2,"",SUMIF(#REF!,F305,#REF!))</f>
        <v/>
      </c>
      <c r="H305" t="str">
        <f>IF(LEN(F305)&lt;2,"",SUMIF(#REF!,F305,#REF!))</f>
        <v/>
      </c>
      <c r="I305" s="82" t="str">
        <f t="shared" si="6"/>
        <v/>
      </c>
      <c r="L305" s="82"/>
      <c r="N305" s="90"/>
      <c r="O305" s="90"/>
      <c r="P305" s="90"/>
    </row>
    <row r="306" spans="4:16" x14ac:dyDescent="0.25">
      <c r="D306" t="str">
        <f>IF(LEN(F306)&lt;2,"",COUNTIFS(#REF!,F306,#REF!,"Yes"))</f>
        <v/>
      </c>
      <c r="E306" t="str">
        <f>IF(LEN(F306)&lt;2,"",COUNTIF(#REF!,F306))</f>
        <v/>
      </c>
      <c r="G306" t="str">
        <f>IF(LEN(F306)&lt;2,"",SUMIF(#REF!,F306,#REF!))</f>
        <v/>
      </c>
      <c r="H306" t="str">
        <f>IF(LEN(F306)&lt;2,"",SUMIF(#REF!,F306,#REF!))</f>
        <v/>
      </c>
      <c r="I306" s="82" t="str">
        <f t="shared" si="6"/>
        <v/>
      </c>
      <c r="L306" s="82"/>
      <c r="N306" s="90"/>
      <c r="O306" s="90"/>
      <c r="P306" s="90"/>
    </row>
    <row r="307" spans="4:16" x14ac:dyDescent="0.25">
      <c r="D307" t="str">
        <f>IF(LEN(F307)&lt;2,"",COUNTIFS(#REF!,F307,#REF!,"Yes"))</f>
        <v/>
      </c>
      <c r="E307" t="str">
        <f>IF(LEN(F307)&lt;2,"",COUNTIF(#REF!,F307))</f>
        <v/>
      </c>
      <c r="G307" t="str">
        <f>IF(LEN(F307)&lt;2,"",SUMIF(#REF!,F307,#REF!))</f>
        <v/>
      </c>
      <c r="H307" t="str">
        <f>IF(LEN(F307)&lt;2,"",SUMIF(#REF!,F307,#REF!))</f>
        <v/>
      </c>
      <c r="I307" s="82" t="str">
        <f t="shared" si="6"/>
        <v/>
      </c>
      <c r="L307" s="82"/>
      <c r="N307" s="90"/>
      <c r="O307" s="90"/>
      <c r="P307" s="90"/>
    </row>
    <row r="308" spans="4:16" x14ac:dyDescent="0.25">
      <c r="D308" t="str">
        <f>IF(LEN(F308)&lt;2,"",COUNTIFS(#REF!,F308,#REF!,"Yes"))</f>
        <v/>
      </c>
      <c r="E308" t="str">
        <f>IF(LEN(F308)&lt;2,"",COUNTIF(#REF!,F308))</f>
        <v/>
      </c>
      <c r="G308" t="str">
        <f>IF(LEN(F308)&lt;2,"",SUMIF(#REF!,F308,#REF!))</f>
        <v/>
      </c>
      <c r="H308" t="str">
        <f>IF(LEN(F308)&lt;2,"",SUMIF(#REF!,F308,#REF!))</f>
        <v/>
      </c>
      <c r="I308" s="82" t="str">
        <f t="shared" si="6"/>
        <v/>
      </c>
      <c r="L308" s="82"/>
      <c r="N308" s="90"/>
      <c r="O308" s="90"/>
      <c r="P308" s="90"/>
    </row>
    <row r="309" spans="4:16" x14ac:dyDescent="0.25">
      <c r="D309" t="str">
        <f>IF(LEN(F309)&lt;2,"",COUNTIFS(#REF!,F309,#REF!,"Yes"))</f>
        <v/>
      </c>
      <c r="E309" t="str">
        <f>IF(LEN(F309)&lt;2,"",COUNTIF(#REF!,F309))</f>
        <v/>
      </c>
      <c r="G309" t="str">
        <f>IF(LEN(F309)&lt;2,"",SUMIF(#REF!,F309,#REF!))</f>
        <v/>
      </c>
      <c r="H309" t="str">
        <f>IF(LEN(F309)&lt;2,"",SUMIF(#REF!,F309,#REF!))</f>
        <v/>
      </c>
      <c r="I309" s="82" t="str">
        <f t="shared" si="6"/>
        <v/>
      </c>
      <c r="L309" s="82"/>
      <c r="N309" s="90"/>
      <c r="O309" s="90"/>
      <c r="P309" s="90"/>
    </row>
    <row r="310" spans="4:16" x14ac:dyDescent="0.25">
      <c r="D310" t="str">
        <f>IF(LEN(F310)&lt;2,"",COUNTIFS(#REF!,F310,#REF!,"Yes"))</f>
        <v/>
      </c>
      <c r="E310" t="str">
        <f>IF(LEN(F310)&lt;2,"",COUNTIF(#REF!,F310))</f>
        <v/>
      </c>
      <c r="G310" t="str">
        <f>IF(LEN(F310)&lt;2,"",SUMIF(#REF!,F310,#REF!))</f>
        <v/>
      </c>
      <c r="H310" t="str">
        <f>IF(LEN(F310)&lt;2,"",SUMIF(#REF!,F310,#REF!))</f>
        <v/>
      </c>
      <c r="I310" s="82" t="str">
        <f t="shared" si="6"/>
        <v/>
      </c>
      <c r="L310" s="82"/>
      <c r="N310" s="90"/>
      <c r="O310" s="90"/>
      <c r="P310" s="90"/>
    </row>
    <row r="311" spans="4:16" x14ac:dyDescent="0.25">
      <c r="D311" t="str">
        <f>IF(LEN(F311)&lt;2,"",COUNTIFS(#REF!,F311,#REF!,"Yes"))</f>
        <v/>
      </c>
      <c r="E311" t="str">
        <f>IF(LEN(F311)&lt;2,"",COUNTIF(#REF!,F311))</f>
        <v/>
      </c>
      <c r="G311" t="str">
        <f>IF(LEN(F311)&lt;2,"",SUMIF(#REF!,F311,#REF!))</f>
        <v/>
      </c>
      <c r="H311" t="str">
        <f>IF(LEN(F311)&lt;2,"",SUMIF(#REF!,F311,#REF!))</f>
        <v/>
      </c>
      <c r="I311" s="82" t="str">
        <f t="shared" si="6"/>
        <v/>
      </c>
      <c r="L311" s="82"/>
      <c r="N311" s="90"/>
      <c r="O311" s="90"/>
      <c r="P311" s="90"/>
    </row>
    <row r="312" spans="4:16" x14ac:dyDescent="0.25">
      <c r="D312" t="str">
        <f>IF(LEN(F312)&lt;2,"",COUNTIFS(#REF!,F312,#REF!,"Yes"))</f>
        <v/>
      </c>
      <c r="E312" t="str">
        <f>IF(LEN(F312)&lt;2,"",COUNTIF(#REF!,F312))</f>
        <v/>
      </c>
      <c r="G312" t="str">
        <f>IF(LEN(F312)&lt;2,"",SUMIF(#REF!,F312,#REF!))</f>
        <v/>
      </c>
      <c r="H312" t="str">
        <f>IF(LEN(F312)&lt;2,"",SUMIF(#REF!,F312,#REF!))</f>
        <v/>
      </c>
      <c r="I312" s="82" t="str">
        <f t="shared" si="6"/>
        <v/>
      </c>
      <c r="L312" s="82"/>
      <c r="N312" s="90"/>
      <c r="O312" s="90"/>
      <c r="P312" s="90"/>
    </row>
    <row r="313" spans="4:16" x14ac:dyDescent="0.25">
      <c r="D313" t="str">
        <f>IF(LEN(F313)&lt;2,"",COUNTIFS(#REF!,F313,#REF!,"Yes"))</f>
        <v/>
      </c>
      <c r="E313" t="str">
        <f>IF(LEN(F313)&lt;2,"",COUNTIF(#REF!,F313))</f>
        <v/>
      </c>
      <c r="G313" t="str">
        <f>IF(LEN(F313)&lt;2,"",SUMIF(#REF!,F313,#REF!))</f>
        <v/>
      </c>
      <c r="H313" t="str">
        <f>IF(LEN(F313)&lt;2,"",SUMIF(#REF!,F313,#REF!))</f>
        <v/>
      </c>
      <c r="I313" s="82" t="str">
        <f t="shared" si="6"/>
        <v/>
      </c>
      <c r="L313" s="82"/>
      <c r="N313" s="90"/>
      <c r="O313" s="90"/>
      <c r="P313" s="90"/>
    </row>
    <row r="314" spans="4:16" x14ac:dyDescent="0.25">
      <c r="D314" t="str">
        <f>IF(LEN(F314)&lt;2,"",COUNTIFS(#REF!,F314,#REF!,"Yes"))</f>
        <v/>
      </c>
      <c r="E314" t="str">
        <f>IF(LEN(F314)&lt;2,"",COUNTIF(#REF!,F314))</f>
        <v/>
      </c>
      <c r="G314" t="str">
        <f>IF(LEN(F314)&lt;2,"",SUMIF(#REF!,F314,#REF!))</f>
        <v/>
      </c>
      <c r="H314" t="str">
        <f>IF(LEN(F314)&lt;2,"",SUMIF(#REF!,F314,#REF!))</f>
        <v/>
      </c>
      <c r="I314" s="82" t="str">
        <f t="shared" si="6"/>
        <v/>
      </c>
      <c r="L314" s="82"/>
      <c r="N314" s="90"/>
      <c r="O314" s="90"/>
      <c r="P314" s="90"/>
    </row>
    <row r="315" spans="4:16" x14ac:dyDescent="0.25">
      <c r="D315" t="str">
        <f>IF(LEN(F315)&lt;2,"",COUNTIFS(#REF!,F315,#REF!,"Yes"))</f>
        <v/>
      </c>
      <c r="E315" t="str">
        <f>IF(LEN(F315)&lt;2,"",COUNTIF(#REF!,F315))</f>
        <v/>
      </c>
      <c r="G315" t="str">
        <f>IF(LEN(F315)&lt;2,"",SUMIF(#REF!,F315,#REF!))</f>
        <v/>
      </c>
      <c r="H315" t="str">
        <f>IF(LEN(F315)&lt;2,"",SUMIF(#REF!,F315,#REF!))</f>
        <v/>
      </c>
      <c r="I315" s="82" t="str">
        <f t="shared" si="6"/>
        <v/>
      </c>
      <c r="L315" s="82"/>
      <c r="N315" s="90"/>
      <c r="O315" s="90"/>
      <c r="P315" s="90"/>
    </row>
    <row r="316" spans="4:16" x14ac:dyDescent="0.25">
      <c r="D316" t="str">
        <f>IF(LEN(F316)&lt;2,"",COUNTIFS(#REF!,F316,#REF!,"Yes"))</f>
        <v/>
      </c>
      <c r="E316" t="str">
        <f>IF(LEN(F316)&lt;2,"",COUNTIF(#REF!,F316))</f>
        <v/>
      </c>
      <c r="G316" t="str">
        <f>IF(LEN(F316)&lt;2,"",SUMIF(#REF!,F316,#REF!))</f>
        <v/>
      </c>
      <c r="H316" t="str">
        <f>IF(LEN(F316)&lt;2,"",SUMIF(#REF!,F316,#REF!))</f>
        <v/>
      </c>
      <c r="I316" s="82" t="str">
        <f t="shared" si="6"/>
        <v/>
      </c>
      <c r="L316" s="82"/>
      <c r="N316" s="90"/>
      <c r="O316" s="90"/>
      <c r="P316" s="90"/>
    </row>
    <row r="317" spans="4:16" x14ac:dyDescent="0.25">
      <c r="D317" t="str">
        <f>IF(LEN(F317)&lt;2,"",COUNTIFS(#REF!,F317,#REF!,"Yes"))</f>
        <v/>
      </c>
      <c r="E317" t="str">
        <f>IF(LEN(F317)&lt;2,"",COUNTIF(#REF!,F317))</f>
        <v/>
      </c>
      <c r="G317" t="str">
        <f>IF(LEN(F317)&lt;2,"",SUMIF(#REF!,F317,#REF!))</f>
        <v/>
      </c>
      <c r="H317" t="str">
        <f>IF(LEN(F317)&lt;2,"",SUMIF(#REF!,F317,#REF!))</f>
        <v/>
      </c>
      <c r="I317" s="82" t="str">
        <f t="shared" si="6"/>
        <v/>
      </c>
      <c r="L317" s="82"/>
      <c r="N317" s="90"/>
      <c r="O317" s="90"/>
      <c r="P317" s="90"/>
    </row>
    <row r="318" spans="4:16" x14ac:dyDescent="0.25">
      <c r="D318" t="str">
        <f>IF(LEN(F318)&lt;2,"",COUNTIFS(#REF!,F318,#REF!,"Yes"))</f>
        <v/>
      </c>
      <c r="E318" t="str">
        <f>IF(LEN(F318)&lt;2,"",COUNTIF(#REF!,F318))</f>
        <v/>
      </c>
      <c r="G318" t="str">
        <f>IF(LEN(F318)&lt;2,"",SUMIF(#REF!,F318,#REF!))</f>
        <v/>
      </c>
      <c r="H318" t="str">
        <f>IF(LEN(F318)&lt;2,"",SUMIF(#REF!,F318,#REF!))</f>
        <v/>
      </c>
      <c r="I318" s="82" t="str">
        <f t="shared" si="6"/>
        <v/>
      </c>
      <c r="L318" s="82"/>
      <c r="N318" s="90"/>
      <c r="O318" s="90"/>
      <c r="P318" s="90"/>
    </row>
    <row r="319" spans="4:16" x14ac:dyDescent="0.25">
      <c r="D319" t="str">
        <f>IF(LEN(F319)&lt;2,"",COUNTIFS(#REF!,F319,#REF!,"Yes"))</f>
        <v/>
      </c>
      <c r="E319" t="str">
        <f>IF(LEN(F319)&lt;2,"",COUNTIF(#REF!,F319))</f>
        <v/>
      </c>
      <c r="G319" t="str">
        <f>IF(LEN(F319)&lt;2,"",SUMIF(#REF!,F319,#REF!))</f>
        <v/>
      </c>
      <c r="H319" t="str">
        <f>IF(LEN(F319)&lt;2,"",SUMIF(#REF!,F319,#REF!))</f>
        <v/>
      </c>
      <c r="I319" s="82" t="str">
        <f t="shared" si="6"/>
        <v/>
      </c>
      <c r="L319" s="82"/>
      <c r="N319" s="90"/>
      <c r="O319" s="90"/>
      <c r="P319" s="90"/>
    </row>
    <row r="320" spans="4:16" x14ac:dyDescent="0.25">
      <c r="D320" t="str">
        <f>IF(LEN(F320)&lt;2,"",COUNTIFS(#REF!,F320,#REF!,"Yes"))</f>
        <v/>
      </c>
      <c r="E320" t="str">
        <f>IF(LEN(F320)&lt;2,"",COUNTIF(#REF!,F320))</f>
        <v/>
      </c>
      <c r="G320" t="str">
        <f>IF(LEN(F320)&lt;2,"",SUMIF(#REF!,F320,#REF!))</f>
        <v/>
      </c>
      <c r="H320" t="str">
        <f>IF(LEN(F320)&lt;2,"",SUMIF(#REF!,F320,#REF!))</f>
        <v/>
      </c>
      <c r="I320" s="82" t="str">
        <f t="shared" si="6"/>
        <v/>
      </c>
      <c r="L320" s="82"/>
      <c r="N320" s="90"/>
      <c r="O320" s="90"/>
      <c r="P320" s="90"/>
    </row>
    <row r="321" spans="4:16" x14ac:dyDescent="0.25">
      <c r="D321" t="str">
        <f>IF(LEN(F321)&lt;2,"",COUNTIFS(#REF!,F321,#REF!,"Yes"))</f>
        <v/>
      </c>
      <c r="E321" t="str">
        <f>IF(LEN(F321)&lt;2,"",COUNTIF(#REF!,F321))</f>
        <v/>
      </c>
      <c r="G321" t="str">
        <f>IF(LEN(F321)&lt;2,"",SUMIF(#REF!,F321,#REF!))</f>
        <v/>
      </c>
      <c r="H321" t="str">
        <f>IF(LEN(F321)&lt;2,"",SUMIF(#REF!,F321,#REF!))</f>
        <v/>
      </c>
      <c r="I321" s="82" t="str">
        <f t="shared" si="6"/>
        <v/>
      </c>
      <c r="L321" s="82"/>
      <c r="N321" s="90"/>
      <c r="O321" s="90"/>
      <c r="P321" s="90"/>
    </row>
    <row r="322" spans="4:16" x14ac:dyDescent="0.25">
      <c r="D322" t="str">
        <f>IF(LEN(F322)&lt;2,"",COUNTIFS(#REF!,F322,#REF!,"Yes"))</f>
        <v/>
      </c>
      <c r="E322" t="str">
        <f>IF(LEN(F322)&lt;2,"",COUNTIF(#REF!,F322))</f>
        <v/>
      </c>
      <c r="G322" t="str">
        <f>IF(LEN(F322)&lt;2,"",SUMIF(#REF!,F322,#REF!))</f>
        <v/>
      </c>
      <c r="H322" t="str">
        <f>IF(LEN(F322)&lt;2,"",SUMIF(#REF!,F322,#REF!))</f>
        <v/>
      </c>
      <c r="I322" s="82" t="str">
        <f t="shared" si="6"/>
        <v/>
      </c>
      <c r="L322" s="82"/>
      <c r="N322" s="90"/>
      <c r="O322" s="90"/>
      <c r="P322" s="90"/>
    </row>
    <row r="323" spans="4:16" x14ac:dyDescent="0.25">
      <c r="D323" t="str">
        <f>IF(LEN(F323)&lt;2,"",COUNTIFS(#REF!,F323,#REF!,"Yes"))</f>
        <v/>
      </c>
      <c r="E323" t="str">
        <f>IF(LEN(F323)&lt;2,"",COUNTIF(#REF!,F323))</f>
        <v/>
      </c>
      <c r="G323" t="str">
        <f>IF(LEN(F323)&lt;2,"",SUMIF(#REF!,F323,#REF!))</f>
        <v/>
      </c>
      <c r="H323" t="str">
        <f>IF(LEN(F323)&lt;2,"",SUMIF(#REF!,F323,#REF!))</f>
        <v/>
      </c>
      <c r="I323" s="82" t="str">
        <f t="shared" si="6"/>
        <v/>
      </c>
      <c r="L323" s="82"/>
      <c r="N323" s="90"/>
      <c r="O323" s="90"/>
      <c r="P323" s="90"/>
    </row>
    <row r="324" spans="4:16" x14ac:dyDescent="0.25">
      <c r="D324" t="str">
        <f>IF(LEN(F324)&lt;2,"",COUNTIFS(#REF!,F324,#REF!,"Yes"))</f>
        <v/>
      </c>
      <c r="E324" t="str">
        <f>IF(LEN(F324)&lt;2,"",COUNTIF(#REF!,F324))</f>
        <v/>
      </c>
      <c r="G324" t="str">
        <f>IF(LEN(F324)&lt;2,"",SUMIF(#REF!,F324,#REF!))</f>
        <v/>
      </c>
      <c r="H324" t="str">
        <f>IF(LEN(F324)&lt;2,"",SUMIF(#REF!,F324,#REF!))</f>
        <v/>
      </c>
      <c r="I324" s="82" t="str">
        <f t="shared" si="6"/>
        <v/>
      </c>
      <c r="L324" s="82"/>
      <c r="N324" s="90"/>
      <c r="O324" s="90"/>
      <c r="P324" s="90"/>
    </row>
    <row r="325" spans="4:16" x14ac:dyDescent="0.25">
      <c r="D325" t="str">
        <f>IF(LEN(F325)&lt;2,"",COUNTIFS(#REF!,F325,#REF!,"Yes"))</f>
        <v/>
      </c>
      <c r="E325" t="str">
        <f>IF(LEN(F325)&lt;2,"",COUNTIF(#REF!,F325))</f>
        <v/>
      </c>
      <c r="G325" t="str">
        <f>IF(LEN(F325)&lt;2,"",SUMIF(#REF!,F325,#REF!))</f>
        <v/>
      </c>
      <c r="H325" t="str">
        <f>IF(LEN(F325)&lt;2,"",SUMIF(#REF!,F325,#REF!))</f>
        <v/>
      </c>
      <c r="I325" s="82" t="str">
        <f t="shared" si="6"/>
        <v/>
      </c>
      <c r="L325" s="82"/>
      <c r="N325" s="90"/>
      <c r="O325" s="90"/>
      <c r="P325" s="90"/>
    </row>
    <row r="326" spans="4:16" x14ac:dyDescent="0.25">
      <c r="D326" t="str">
        <f>IF(LEN(F326)&lt;2,"",COUNTIFS(#REF!,F326,#REF!,"Yes"))</f>
        <v/>
      </c>
      <c r="E326" t="str">
        <f>IF(LEN(F326)&lt;2,"",COUNTIF(#REF!,F326))</f>
        <v/>
      </c>
      <c r="G326" t="str">
        <f>IF(LEN(F326)&lt;2,"",SUMIF(#REF!,F326,#REF!))</f>
        <v/>
      </c>
      <c r="H326" t="str">
        <f>IF(LEN(F326)&lt;2,"",SUMIF(#REF!,F326,#REF!))</f>
        <v/>
      </c>
      <c r="I326" s="82" t="str">
        <f t="shared" si="6"/>
        <v/>
      </c>
      <c r="L326" s="82"/>
      <c r="N326" s="90"/>
      <c r="O326" s="90"/>
      <c r="P326" s="90"/>
    </row>
    <row r="327" spans="4:16" x14ac:dyDescent="0.25">
      <c r="D327" t="str">
        <f>IF(LEN(F327)&lt;2,"",COUNTIFS(#REF!,F327,#REF!,"Yes"))</f>
        <v/>
      </c>
      <c r="E327" t="str">
        <f>IF(LEN(F327)&lt;2,"",COUNTIF(#REF!,F327))</f>
        <v/>
      </c>
      <c r="G327" t="str">
        <f>IF(LEN(F327)&lt;2,"",SUMIF(#REF!,F327,#REF!))</f>
        <v/>
      </c>
      <c r="H327" t="str">
        <f>IF(LEN(F327)&lt;2,"",SUMIF(#REF!,F327,#REF!))</f>
        <v/>
      </c>
      <c r="I327" s="82" t="str">
        <f t="shared" si="6"/>
        <v/>
      </c>
      <c r="L327" s="82"/>
      <c r="N327" s="90"/>
      <c r="O327" s="90"/>
      <c r="P327" s="90"/>
    </row>
    <row r="328" spans="4:16" x14ac:dyDescent="0.25">
      <c r="D328" t="str">
        <f>IF(LEN(F328)&lt;2,"",COUNTIFS(#REF!,F328,#REF!,"Yes"))</f>
        <v/>
      </c>
      <c r="E328" t="str">
        <f>IF(LEN(F328)&lt;2,"",COUNTIF(#REF!,F328))</f>
        <v/>
      </c>
      <c r="G328" t="str">
        <f>IF(LEN(F328)&lt;2,"",SUMIF(#REF!,F328,#REF!))</f>
        <v/>
      </c>
      <c r="H328" t="str">
        <f>IF(LEN(F328)&lt;2,"",SUMIF(#REF!,F328,#REF!))</f>
        <v/>
      </c>
      <c r="I328" s="82" t="str">
        <f t="shared" si="6"/>
        <v/>
      </c>
      <c r="L328" s="82"/>
      <c r="N328" s="90"/>
      <c r="O328" s="90"/>
      <c r="P328" s="90"/>
    </row>
    <row r="329" spans="4:16" x14ac:dyDescent="0.25">
      <c r="D329" t="str">
        <f>IF(LEN(F329)&lt;2,"",COUNTIFS(#REF!,F329,#REF!,"Yes"))</f>
        <v/>
      </c>
      <c r="E329" t="str">
        <f>IF(LEN(F329)&lt;2,"",COUNTIF(#REF!,F329))</f>
        <v/>
      </c>
      <c r="G329" t="str">
        <f>IF(LEN(F329)&lt;2,"",SUMIF(#REF!,F329,#REF!))</f>
        <v/>
      </c>
      <c r="H329" t="str">
        <f>IF(LEN(F329)&lt;2,"",SUMIF(#REF!,F329,#REF!))</f>
        <v/>
      </c>
      <c r="I329" s="82" t="str">
        <f t="shared" si="6"/>
        <v/>
      </c>
      <c r="L329" s="82"/>
      <c r="N329" s="90"/>
      <c r="O329" s="90"/>
      <c r="P329" s="90"/>
    </row>
    <row r="330" spans="4:16" x14ac:dyDescent="0.25">
      <c r="D330" t="str">
        <f>IF(LEN(F330)&lt;2,"",COUNTIFS(#REF!,F330,#REF!,"Yes"))</f>
        <v/>
      </c>
      <c r="E330" t="str">
        <f>IF(LEN(F330)&lt;2,"",COUNTIF(#REF!,F330))</f>
        <v/>
      </c>
      <c r="G330" t="str">
        <f>IF(LEN(F330)&lt;2,"",SUMIF(#REF!,F330,#REF!))</f>
        <v/>
      </c>
      <c r="H330" t="str">
        <f>IF(LEN(F330)&lt;2,"",SUMIF(#REF!,F330,#REF!))</f>
        <v/>
      </c>
      <c r="I330" s="82" t="str">
        <f t="shared" si="6"/>
        <v/>
      </c>
      <c r="L330" s="82"/>
      <c r="N330" s="90"/>
      <c r="O330" s="90"/>
      <c r="P330" s="90"/>
    </row>
    <row r="331" spans="4:16" x14ac:dyDescent="0.25">
      <c r="D331" t="str">
        <f>IF(LEN(F331)&lt;2,"",COUNTIFS(#REF!,F331,#REF!,"Yes"))</f>
        <v/>
      </c>
      <c r="E331" t="str">
        <f>IF(LEN(F331)&lt;2,"",COUNTIF(#REF!,F331))</f>
        <v/>
      </c>
      <c r="G331" t="str">
        <f>IF(LEN(F331)&lt;2,"",SUMIF(#REF!,F331,#REF!))</f>
        <v/>
      </c>
      <c r="H331" t="str">
        <f>IF(LEN(F331)&lt;2,"",SUMIF(#REF!,F331,#REF!))</f>
        <v/>
      </c>
      <c r="I331" s="82" t="str">
        <f t="shared" si="6"/>
        <v/>
      </c>
      <c r="L331" s="82"/>
      <c r="N331" s="90"/>
      <c r="O331" s="90"/>
      <c r="P331" s="90"/>
    </row>
    <row r="332" spans="4:16" x14ac:dyDescent="0.25">
      <c r="D332" t="str">
        <f>IF(LEN(F332)&lt;2,"",COUNTIFS(#REF!,F332,#REF!,"Yes"))</f>
        <v/>
      </c>
      <c r="E332" t="str">
        <f>IF(LEN(F332)&lt;2,"",COUNTIF(#REF!,F332))</f>
        <v/>
      </c>
      <c r="G332" t="str">
        <f>IF(LEN(F332)&lt;2,"",SUMIF(#REF!,F332,#REF!))</f>
        <v/>
      </c>
      <c r="H332" t="str">
        <f>IF(LEN(F332)&lt;2,"",SUMIF(#REF!,F332,#REF!))</f>
        <v/>
      </c>
      <c r="I332" s="82" t="str">
        <f t="shared" si="6"/>
        <v/>
      </c>
      <c r="L332" s="82"/>
      <c r="N332" s="90"/>
      <c r="O332" s="90"/>
      <c r="P332" s="90"/>
    </row>
    <row r="333" spans="4:16" x14ac:dyDescent="0.25">
      <c r="D333" t="str">
        <f>IF(LEN(F333)&lt;2,"",COUNTIFS(#REF!,F333,#REF!,"Yes"))</f>
        <v/>
      </c>
      <c r="E333" t="str">
        <f>IF(LEN(F333)&lt;2,"",COUNTIF(#REF!,F333))</f>
        <v/>
      </c>
      <c r="G333" t="str">
        <f>IF(LEN(F333)&lt;2,"",SUMIF(#REF!,F333,#REF!))</f>
        <v/>
      </c>
      <c r="H333" t="str">
        <f>IF(LEN(F333)&lt;2,"",SUMIF(#REF!,F333,#REF!))</f>
        <v/>
      </c>
      <c r="I333" s="82" t="str">
        <f t="shared" si="6"/>
        <v/>
      </c>
      <c r="L333" s="82"/>
      <c r="N333" s="90"/>
      <c r="O333" s="90"/>
      <c r="P333" s="90"/>
    </row>
    <row r="334" spans="4:16" x14ac:dyDescent="0.25">
      <c r="D334" t="str">
        <f>IF(LEN(F334)&lt;2,"",COUNTIFS(#REF!,F334,#REF!,"Yes"))</f>
        <v/>
      </c>
      <c r="E334" t="str">
        <f>IF(LEN(F334)&lt;2,"",COUNTIF(#REF!,F334))</f>
        <v/>
      </c>
      <c r="G334" t="str">
        <f>IF(LEN(F334)&lt;2,"",SUMIF(#REF!,F334,#REF!))</f>
        <v/>
      </c>
      <c r="H334" t="str">
        <f>IF(LEN(F334)&lt;2,"",SUMIF(#REF!,F334,#REF!))</f>
        <v/>
      </c>
      <c r="I334" s="82" t="str">
        <f t="shared" si="6"/>
        <v/>
      </c>
      <c r="L334" s="82"/>
      <c r="N334" s="90"/>
      <c r="O334" s="90"/>
      <c r="P334" s="90"/>
    </row>
    <row r="335" spans="4:16" x14ac:dyDescent="0.25">
      <c r="D335" t="str">
        <f>IF(LEN(F335)&lt;2,"",COUNTIFS(#REF!,F335,#REF!,"Yes"))</f>
        <v/>
      </c>
      <c r="E335" t="str">
        <f>IF(LEN(F335)&lt;2,"",COUNTIF(#REF!,F335))</f>
        <v/>
      </c>
      <c r="G335" t="str">
        <f>IF(LEN(F335)&lt;2,"",SUMIF(#REF!,F335,#REF!))</f>
        <v/>
      </c>
      <c r="H335" t="str">
        <f>IF(LEN(F335)&lt;2,"",SUMIF(#REF!,F335,#REF!))</f>
        <v/>
      </c>
      <c r="I335" s="82" t="str">
        <f t="shared" si="6"/>
        <v/>
      </c>
      <c r="L335" s="82"/>
      <c r="N335" s="90"/>
      <c r="O335" s="90"/>
      <c r="P335" s="90"/>
    </row>
    <row r="336" spans="4:16" x14ac:dyDescent="0.25">
      <c r="D336" t="str">
        <f>IF(LEN(F336)&lt;2,"",COUNTIFS(#REF!,F336,#REF!,"Yes"))</f>
        <v/>
      </c>
      <c r="E336" t="str">
        <f>IF(LEN(F336)&lt;2,"",COUNTIF(#REF!,F336))</f>
        <v/>
      </c>
      <c r="G336" t="str">
        <f>IF(LEN(F336)&lt;2,"",SUMIF(#REF!,F336,#REF!))</f>
        <v/>
      </c>
      <c r="H336" t="str">
        <f>IF(LEN(F336)&lt;2,"",SUMIF(#REF!,F336,#REF!))</f>
        <v/>
      </c>
      <c r="I336" s="82" t="str">
        <f t="shared" si="6"/>
        <v/>
      </c>
      <c r="L336" s="82"/>
      <c r="N336" s="90"/>
      <c r="O336" s="90"/>
      <c r="P336" s="90"/>
    </row>
    <row r="337" spans="4:16" x14ac:dyDescent="0.25">
      <c r="D337" t="str">
        <f>IF(LEN(F337)&lt;2,"",COUNTIFS(#REF!,F337,#REF!,"Yes"))</f>
        <v/>
      </c>
      <c r="E337" t="str">
        <f>IF(LEN(F337)&lt;2,"",COUNTIF(#REF!,F337))</f>
        <v/>
      </c>
      <c r="G337" t="str">
        <f>IF(LEN(F337)&lt;2,"",SUMIF(#REF!,F337,#REF!))</f>
        <v/>
      </c>
      <c r="H337" t="str">
        <f>IF(LEN(F337)&lt;2,"",SUMIF(#REF!,F337,#REF!))</f>
        <v/>
      </c>
      <c r="I337" s="82" t="str">
        <f t="shared" si="6"/>
        <v/>
      </c>
      <c r="L337" s="82"/>
      <c r="N337" s="90"/>
      <c r="O337" s="90"/>
      <c r="P337" s="90"/>
    </row>
    <row r="338" spans="4:16" x14ac:dyDescent="0.25">
      <c r="D338" t="str">
        <f>IF(LEN(F338)&lt;2,"",COUNTIFS(#REF!,F338,#REF!,"Yes"))</f>
        <v/>
      </c>
      <c r="E338" t="str">
        <f>IF(LEN(F338)&lt;2,"",COUNTIF(#REF!,F338))</f>
        <v/>
      </c>
      <c r="G338" t="str">
        <f>IF(LEN(F338)&lt;2,"",SUMIF(#REF!,F338,#REF!))</f>
        <v/>
      </c>
      <c r="H338" t="str">
        <f>IF(LEN(F338)&lt;2,"",SUMIF(#REF!,F338,#REF!))</f>
        <v/>
      </c>
      <c r="I338" s="82" t="str">
        <f t="shared" si="6"/>
        <v/>
      </c>
      <c r="L338" s="82"/>
      <c r="N338" s="90"/>
      <c r="O338" s="90"/>
      <c r="P338" s="90"/>
    </row>
    <row r="339" spans="4:16" x14ac:dyDescent="0.25">
      <c r="D339" t="str">
        <f>IF(LEN(F339)&lt;2,"",COUNTIFS(#REF!,F339,#REF!,"Yes"))</f>
        <v/>
      </c>
      <c r="E339" t="str">
        <f>IF(LEN(F339)&lt;2,"",COUNTIF(#REF!,F339))</f>
        <v/>
      </c>
      <c r="G339" t="str">
        <f>IF(LEN(F339)&lt;2,"",SUMIF(#REF!,F339,#REF!))</f>
        <v/>
      </c>
      <c r="H339" t="str">
        <f>IF(LEN(F339)&lt;2,"",SUMIF(#REF!,F339,#REF!))</f>
        <v/>
      </c>
      <c r="I339" s="82" t="str">
        <f t="shared" si="6"/>
        <v/>
      </c>
      <c r="L339" s="82"/>
      <c r="N339" s="90"/>
      <c r="O339" s="90"/>
      <c r="P339" s="90"/>
    </row>
    <row r="340" spans="4:16" x14ac:dyDescent="0.25">
      <c r="D340" t="str">
        <f>IF(LEN(F340)&lt;2,"",COUNTIFS(#REF!,F340,#REF!,"Yes"))</f>
        <v/>
      </c>
      <c r="E340" t="str">
        <f>IF(LEN(F340)&lt;2,"",COUNTIF(#REF!,F340))</f>
        <v/>
      </c>
      <c r="G340" t="str">
        <f>IF(LEN(F340)&lt;2,"",SUMIF(#REF!,F340,#REF!))</f>
        <v/>
      </c>
      <c r="H340" t="str">
        <f>IF(LEN(F340)&lt;2,"",SUMIF(#REF!,F340,#REF!))</f>
        <v/>
      </c>
      <c r="I340" s="82" t="str">
        <f t="shared" si="6"/>
        <v/>
      </c>
      <c r="L340" s="82"/>
      <c r="N340" s="90"/>
      <c r="O340" s="90"/>
      <c r="P340" s="90"/>
    </row>
    <row r="341" spans="4:16" x14ac:dyDescent="0.25">
      <c r="D341" t="str">
        <f>IF(LEN(F341)&lt;2,"",COUNTIFS(#REF!,F341,#REF!,"Yes"))</f>
        <v/>
      </c>
      <c r="E341" t="str">
        <f>IF(LEN(F341)&lt;2,"",COUNTIF(#REF!,F341))</f>
        <v/>
      </c>
      <c r="G341" t="str">
        <f>IF(LEN(F341)&lt;2,"",SUMIF(#REF!,F341,#REF!))</f>
        <v/>
      </c>
      <c r="H341" t="str">
        <f>IF(LEN(F341)&lt;2,"",SUMIF(#REF!,F341,#REF!))</f>
        <v/>
      </c>
      <c r="I341" s="82" t="str">
        <f t="shared" si="6"/>
        <v/>
      </c>
      <c r="L341" s="82"/>
      <c r="N341" s="90"/>
      <c r="O341" s="90"/>
      <c r="P341" s="90"/>
    </row>
    <row r="342" spans="4:16" x14ac:dyDescent="0.25">
      <c r="D342" t="str">
        <f>IF(LEN(F342)&lt;2,"",COUNTIFS(#REF!,F342,#REF!,"Yes"))</f>
        <v/>
      </c>
      <c r="E342" t="str">
        <f>IF(LEN(F342)&lt;2,"",COUNTIF(#REF!,F342))</f>
        <v/>
      </c>
      <c r="G342" t="str">
        <f>IF(LEN(F342)&lt;2,"",SUMIF(#REF!,F342,#REF!))</f>
        <v/>
      </c>
      <c r="H342" t="str">
        <f>IF(LEN(F342)&lt;2,"",SUMIF(#REF!,F342,#REF!))</f>
        <v/>
      </c>
      <c r="I342" s="82" t="str">
        <f t="shared" si="6"/>
        <v/>
      </c>
      <c r="L342" s="82"/>
      <c r="N342" s="90"/>
      <c r="O342" s="90"/>
      <c r="P342" s="90"/>
    </row>
    <row r="343" spans="4:16" x14ac:dyDescent="0.25">
      <c r="D343" t="str">
        <f>IF(LEN(F343)&lt;2,"",COUNTIFS(#REF!,F343,#REF!,"Yes"))</f>
        <v/>
      </c>
      <c r="E343" t="str">
        <f>IF(LEN(F343)&lt;2,"",COUNTIF(#REF!,F343))</f>
        <v/>
      </c>
      <c r="G343" t="str">
        <f>IF(LEN(F343)&lt;2,"",SUMIF(#REF!,F343,#REF!))</f>
        <v/>
      </c>
      <c r="H343" t="str">
        <f>IF(LEN(F343)&lt;2,"",SUMIF(#REF!,F343,#REF!))</f>
        <v/>
      </c>
      <c r="I343" s="82" t="str">
        <f t="shared" si="6"/>
        <v/>
      </c>
      <c r="L343" s="82"/>
      <c r="N343" s="90"/>
      <c r="O343" s="90"/>
      <c r="P343" s="90"/>
    </row>
    <row r="344" spans="4:16" x14ac:dyDescent="0.25">
      <c r="D344" t="str">
        <f>IF(LEN(F344)&lt;2,"",COUNTIFS(#REF!,F344,#REF!,"Yes"))</f>
        <v/>
      </c>
      <c r="E344" t="str">
        <f>IF(LEN(F344)&lt;2,"",COUNTIF(#REF!,F344))</f>
        <v/>
      </c>
      <c r="G344" t="str">
        <f>IF(LEN(F344)&lt;2,"",SUMIF(#REF!,F344,#REF!))</f>
        <v/>
      </c>
      <c r="H344" t="str">
        <f>IF(LEN(F344)&lt;2,"",SUMIF(#REF!,F344,#REF!))</f>
        <v/>
      </c>
      <c r="I344" s="82" t="str">
        <f t="shared" si="6"/>
        <v/>
      </c>
      <c r="L344" s="82"/>
      <c r="N344" s="90"/>
      <c r="O344" s="90"/>
      <c r="P344" s="90"/>
    </row>
    <row r="345" spans="4:16" x14ac:dyDescent="0.25">
      <c r="D345" t="str">
        <f>IF(LEN(F345)&lt;2,"",COUNTIFS(#REF!,F345,#REF!,"Yes"))</f>
        <v/>
      </c>
      <c r="E345" t="str">
        <f>IF(LEN(F345)&lt;2,"",COUNTIF(#REF!,F345))</f>
        <v/>
      </c>
      <c r="G345" t="str">
        <f>IF(LEN(F345)&lt;2,"",SUMIF(#REF!,F345,#REF!))</f>
        <v/>
      </c>
      <c r="H345" t="str">
        <f>IF(LEN(F345)&lt;2,"",SUMIF(#REF!,F345,#REF!))</f>
        <v/>
      </c>
      <c r="I345" s="82" t="str">
        <f t="shared" si="6"/>
        <v/>
      </c>
      <c r="L345" s="82"/>
      <c r="N345" s="90"/>
      <c r="O345" s="90"/>
      <c r="P345" s="90"/>
    </row>
    <row r="346" spans="4:16" x14ac:dyDescent="0.25">
      <c r="D346" t="str">
        <f>IF(LEN(F346)&lt;2,"",COUNTIFS(#REF!,F346,#REF!,"Yes"))</f>
        <v/>
      </c>
      <c r="E346" t="str">
        <f>IF(LEN(F346)&lt;2,"",COUNTIF(#REF!,F346))</f>
        <v/>
      </c>
      <c r="G346" t="str">
        <f>IF(LEN(F346)&lt;2,"",SUMIF(#REF!,F346,#REF!))</f>
        <v/>
      </c>
      <c r="H346" t="str">
        <f>IF(LEN(F346)&lt;2,"",SUMIF(#REF!,F346,#REF!))</f>
        <v/>
      </c>
      <c r="I346" s="82" t="str">
        <f t="shared" si="6"/>
        <v/>
      </c>
      <c r="L346" s="82"/>
      <c r="N346" s="90"/>
      <c r="O346" s="90"/>
      <c r="P346" s="90"/>
    </row>
    <row r="347" spans="4:16" x14ac:dyDescent="0.25">
      <c r="D347" t="str">
        <f>IF(LEN(F347)&lt;2,"",COUNTIFS(#REF!,F347,#REF!,"Yes"))</f>
        <v/>
      </c>
      <c r="E347" t="str">
        <f>IF(LEN(F347)&lt;2,"",COUNTIF(#REF!,F347))</f>
        <v/>
      </c>
      <c r="G347" t="str">
        <f>IF(LEN(F347)&lt;2,"",SUMIF(#REF!,F347,#REF!))</f>
        <v/>
      </c>
      <c r="H347" t="str">
        <f>IF(LEN(F347)&lt;2,"",SUMIF(#REF!,F347,#REF!))</f>
        <v/>
      </c>
      <c r="I347" s="82" t="str">
        <f t="shared" si="6"/>
        <v/>
      </c>
      <c r="L347" s="82"/>
      <c r="N347" s="90"/>
      <c r="O347" s="90"/>
      <c r="P347" s="90"/>
    </row>
    <row r="348" spans="4:16" x14ac:dyDescent="0.25">
      <c r="D348" t="str">
        <f>IF(LEN(F348)&lt;2,"",COUNTIFS(#REF!,F348,#REF!,"Yes"))</f>
        <v/>
      </c>
      <c r="E348" t="str">
        <f>IF(LEN(F348)&lt;2,"",COUNTIF(#REF!,F348))</f>
        <v/>
      </c>
      <c r="G348" t="str">
        <f>IF(LEN(F348)&lt;2,"",SUMIF(#REF!,F348,#REF!))</f>
        <v/>
      </c>
      <c r="H348" t="str">
        <f>IF(LEN(F348)&lt;2,"",SUMIF(#REF!,F348,#REF!))</f>
        <v/>
      </c>
      <c r="I348" s="82" t="str">
        <f t="shared" si="6"/>
        <v/>
      </c>
      <c r="L348" s="82"/>
      <c r="N348" s="90"/>
      <c r="O348" s="90"/>
      <c r="P348" s="90"/>
    </row>
    <row r="349" spans="4:16" x14ac:dyDescent="0.25">
      <c r="D349" t="str">
        <f>IF(LEN(F349)&lt;2,"",COUNTIFS(#REF!,F349,#REF!,"Yes"))</f>
        <v/>
      </c>
      <c r="E349" t="str">
        <f>IF(LEN(F349)&lt;2,"",COUNTIF(#REF!,F349))</f>
        <v/>
      </c>
      <c r="G349" t="str">
        <f>IF(LEN(F349)&lt;2,"",SUMIF(#REF!,F349,#REF!))</f>
        <v/>
      </c>
      <c r="H349" t="str">
        <f>IF(LEN(F349)&lt;2,"",SUMIF(#REF!,F349,#REF!))</f>
        <v/>
      </c>
      <c r="I349" s="82" t="str">
        <f t="shared" si="6"/>
        <v/>
      </c>
      <c r="L349" s="82"/>
      <c r="N349" s="90"/>
      <c r="O349" s="90"/>
      <c r="P349" s="90"/>
    </row>
    <row r="350" spans="4:16" x14ac:dyDescent="0.25">
      <c r="D350" t="str">
        <f>IF(LEN(F350)&lt;2,"",COUNTIFS(#REF!,F350,#REF!,"Yes"))</f>
        <v/>
      </c>
      <c r="E350" t="str">
        <f>IF(LEN(F350)&lt;2,"",COUNTIF(#REF!,F350))</f>
        <v/>
      </c>
      <c r="G350" t="str">
        <f>IF(LEN(F350)&lt;2,"",SUMIF(#REF!,F350,#REF!))</f>
        <v/>
      </c>
      <c r="H350" t="str">
        <f>IF(LEN(F350)&lt;2,"",SUMIF(#REF!,F350,#REF!))</f>
        <v/>
      </c>
      <c r="I350" s="82" t="str">
        <f t="shared" si="6"/>
        <v/>
      </c>
      <c r="L350" s="82"/>
      <c r="N350" s="90"/>
      <c r="O350" s="90"/>
      <c r="P350" s="90"/>
    </row>
    <row r="351" spans="4:16" x14ac:dyDescent="0.25">
      <c r="D351" t="str">
        <f>IF(LEN(F351)&lt;2,"",COUNTIFS(#REF!,F351,#REF!,"Yes"))</f>
        <v/>
      </c>
      <c r="E351" t="str">
        <f>IF(LEN(F351)&lt;2,"",COUNTIF(#REF!,F351))</f>
        <v/>
      </c>
      <c r="G351" t="str">
        <f>IF(LEN(F351)&lt;2,"",SUMIF(#REF!,F351,#REF!))</f>
        <v/>
      </c>
      <c r="H351" t="str">
        <f>IF(LEN(F351)&lt;2,"",SUMIF(#REF!,F351,#REF!))</f>
        <v/>
      </c>
      <c r="I351" s="82" t="str">
        <f t="shared" si="6"/>
        <v/>
      </c>
      <c r="L351" s="82"/>
      <c r="N351" s="90"/>
      <c r="O351" s="90"/>
      <c r="P351" s="90"/>
    </row>
    <row r="352" spans="4:16" x14ac:dyDescent="0.25">
      <c r="D352" t="str">
        <f>IF(LEN(F352)&lt;2,"",COUNTIFS(#REF!,F352,#REF!,"Yes"))</f>
        <v/>
      </c>
      <c r="E352" t="str">
        <f>IF(LEN(F352)&lt;2,"",COUNTIF(#REF!,F352))</f>
        <v/>
      </c>
      <c r="G352" t="str">
        <f>IF(LEN(F352)&lt;2,"",SUMIF(#REF!,F352,#REF!))</f>
        <v/>
      </c>
      <c r="H352" t="str">
        <f>IF(LEN(F352)&lt;2,"",SUMIF(#REF!,F352,#REF!))</f>
        <v/>
      </c>
      <c r="I352" s="82" t="str">
        <f t="shared" si="6"/>
        <v/>
      </c>
      <c r="L352" s="82"/>
      <c r="N352" s="90"/>
      <c r="O352" s="90"/>
      <c r="P352" s="90"/>
    </row>
    <row r="353" spans="4:16" x14ac:dyDescent="0.25">
      <c r="D353" t="str">
        <f>IF(LEN(F353)&lt;2,"",COUNTIFS(#REF!,F353,#REF!,"Yes"))</f>
        <v/>
      </c>
      <c r="E353" t="str">
        <f>IF(LEN(F353)&lt;2,"",COUNTIF(#REF!,F353))</f>
        <v/>
      </c>
      <c r="G353" t="str">
        <f>IF(LEN(F353)&lt;2,"",SUMIF(#REF!,F353,#REF!))</f>
        <v/>
      </c>
      <c r="H353" t="str">
        <f>IF(LEN(F353)&lt;2,"",SUMIF(#REF!,F353,#REF!))</f>
        <v/>
      </c>
      <c r="I353" s="82" t="str">
        <f t="shared" si="6"/>
        <v/>
      </c>
      <c r="L353" s="82"/>
      <c r="N353" s="90"/>
      <c r="O353" s="90"/>
      <c r="P353" s="90"/>
    </row>
    <row r="354" spans="4:16" x14ac:dyDescent="0.25">
      <c r="D354" t="str">
        <f>IF(LEN(F354)&lt;2,"",COUNTIFS(#REF!,F354,#REF!,"Yes"))</f>
        <v/>
      </c>
      <c r="E354" t="str">
        <f>IF(LEN(F354)&lt;2,"",COUNTIF(#REF!,F354))</f>
        <v/>
      </c>
      <c r="G354" t="str">
        <f>IF(LEN(F354)&lt;2,"",SUMIF(#REF!,F354,#REF!))</f>
        <v/>
      </c>
      <c r="H354" t="str">
        <f>IF(LEN(F354)&lt;2,"",SUMIF(#REF!,F354,#REF!))</f>
        <v/>
      </c>
      <c r="I354" s="82" t="str">
        <f t="shared" si="6"/>
        <v/>
      </c>
      <c r="L354" s="82"/>
      <c r="N354" s="90"/>
      <c r="O354" s="90"/>
      <c r="P354" s="90"/>
    </row>
    <row r="355" spans="4:16" x14ac:dyDescent="0.25">
      <c r="D355" t="str">
        <f>IF(LEN(F355)&lt;2,"",COUNTIFS(#REF!,F355,#REF!,"Yes"))</f>
        <v/>
      </c>
      <c r="E355" t="str">
        <f>IF(LEN(F355)&lt;2,"",COUNTIF(#REF!,F355))</f>
        <v/>
      </c>
      <c r="G355" t="str">
        <f>IF(LEN(F355)&lt;2,"",SUMIF(#REF!,F355,#REF!))</f>
        <v/>
      </c>
      <c r="H355" t="str">
        <f>IF(LEN(F355)&lt;2,"",SUMIF(#REF!,F355,#REF!))</f>
        <v/>
      </c>
      <c r="I355" s="82" t="str">
        <f t="shared" si="6"/>
        <v/>
      </c>
      <c r="L355" s="82"/>
      <c r="N355" s="90"/>
      <c r="O355" s="90"/>
      <c r="P355" s="90"/>
    </row>
    <row r="356" spans="4:16" x14ac:dyDescent="0.25">
      <c r="D356" t="str">
        <f>IF(LEN(F356)&lt;2,"",COUNTIFS(#REF!,F356,#REF!,"Yes"))</f>
        <v/>
      </c>
      <c r="E356" t="str">
        <f>IF(LEN(F356)&lt;2,"",COUNTIF(#REF!,F356))</f>
        <v/>
      </c>
      <c r="G356" t="str">
        <f>IF(LEN(F356)&lt;2,"",SUMIF(#REF!,F356,#REF!))</f>
        <v/>
      </c>
      <c r="H356" t="str">
        <f>IF(LEN(F356)&lt;2,"",SUMIF(#REF!,F356,#REF!))</f>
        <v/>
      </c>
      <c r="I356" s="82" t="str">
        <f t="shared" si="6"/>
        <v/>
      </c>
      <c r="L356" s="82"/>
      <c r="N356" s="90"/>
      <c r="O356" s="90"/>
      <c r="P356" s="90"/>
    </row>
    <row r="357" spans="4:16" x14ac:dyDescent="0.25">
      <c r="D357" t="str">
        <f>IF(LEN(F357)&lt;2,"",COUNTIFS(#REF!,F357,#REF!,"Yes"))</f>
        <v/>
      </c>
      <c r="E357" t="str">
        <f>IF(LEN(F357)&lt;2,"",COUNTIF(#REF!,F357))</f>
        <v/>
      </c>
      <c r="G357" t="str">
        <f>IF(LEN(F357)&lt;2,"",SUMIF(#REF!,F357,#REF!))</f>
        <v/>
      </c>
      <c r="H357" t="str">
        <f>IF(LEN(F357)&lt;2,"",SUMIF(#REF!,F357,#REF!))</f>
        <v/>
      </c>
      <c r="I357" s="82" t="str">
        <f t="shared" ref="I357:I420" si="7">IF(LEN(F357)&lt;2,"",(G357-H357)/G357)</f>
        <v/>
      </c>
      <c r="L357" s="82"/>
      <c r="N357" s="90"/>
      <c r="O357" s="90"/>
      <c r="P357" s="90"/>
    </row>
    <row r="358" spans="4:16" x14ac:dyDescent="0.25">
      <c r="D358" t="str">
        <f>IF(LEN(F358)&lt;2,"",COUNTIFS(#REF!,F358,#REF!,"Yes"))</f>
        <v/>
      </c>
      <c r="E358" t="str">
        <f>IF(LEN(F358)&lt;2,"",COUNTIF(#REF!,F358))</f>
        <v/>
      </c>
      <c r="G358" t="str">
        <f>IF(LEN(F358)&lt;2,"",SUMIF(#REF!,F358,#REF!))</f>
        <v/>
      </c>
      <c r="H358" t="str">
        <f>IF(LEN(F358)&lt;2,"",SUMIF(#REF!,F358,#REF!))</f>
        <v/>
      </c>
      <c r="I358" s="82" t="str">
        <f t="shared" si="7"/>
        <v/>
      </c>
      <c r="L358" s="82"/>
      <c r="N358" s="90"/>
      <c r="O358" s="90"/>
      <c r="P358" s="90"/>
    </row>
    <row r="359" spans="4:16" x14ac:dyDescent="0.25">
      <c r="D359" t="str">
        <f>IF(LEN(F359)&lt;2,"",COUNTIFS(#REF!,F359,#REF!,"Yes"))</f>
        <v/>
      </c>
      <c r="E359" t="str">
        <f>IF(LEN(F359)&lt;2,"",COUNTIF(#REF!,F359))</f>
        <v/>
      </c>
      <c r="G359" t="str">
        <f>IF(LEN(F359)&lt;2,"",SUMIF(#REF!,F359,#REF!))</f>
        <v/>
      </c>
      <c r="H359" t="str">
        <f>IF(LEN(F359)&lt;2,"",SUMIF(#REF!,F359,#REF!))</f>
        <v/>
      </c>
      <c r="I359" s="82" t="str">
        <f t="shared" si="7"/>
        <v/>
      </c>
      <c r="L359" s="82"/>
      <c r="N359" s="90"/>
      <c r="O359" s="90"/>
      <c r="P359" s="90"/>
    </row>
    <row r="360" spans="4:16" x14ac:dyDescent="0.25">
      <c r="D360" t="str">
        <f>IF(LEN(F360)&lt;2,"",COUNTIFS(#REF!,F360,#REF!,"Yes"))</f>
        <v/>
      </c>
      <c r="E360" t="str">
        <f>IF(LEN(F360)&lt;2,"",COUNTIF(#REF!,F360))</f>
        <v/>
      </c>
      <c r="G360" t="str">
        <f>IF(LEN(F360)&lt;2,"",SUMIF(#REF!,F360,#REF!))</f>
        <v/>
      </c>
      <c r="H360" t="str">
        <f>IF(LEN(F360)&lt;2,"",SUMIF(#REF!,F360,#REF!))</f>
        <v/>
      </c>
      <c r="I360" s="82" t="str">
        <f t="shared" si="7"/>
        <v/>
      </c>
      <c r="L360" s="82"/>
      <c r="N360" s="90"/>
      <c r="O360" s="90"/>
      <c r="P360" s="90"/>
    </row>
    <row r="361" spans="4:16" x14ac:dyDescent="0.25">
      <c r="D361" t="str">
        <f>IF(LEN(F361)&lt;2,"",COUNTIFS(#REF!,F361,#REF!,"Yes"))</f>
        <v/>
      </c>
      <c r="E361" t="str">
        <f>IF(LEN(F361)&lt;2,"",COUNTIF(#REF!,F361))</f>
        <v/>
      </c>
      <c r="G361" t="str">
        <f>IF(LEN(F361)&lt;2,"",SUMIF(#REF!,F361,#REF!))</f>
        <v/>
      </c>
      <c r="H361" t="str">
        <f>IF(LEN(F361)&lt;2,"",SUMIF(#REF!,F361,#REF!))</f>
        <v/>
      </c>
      <c r="I361" s="82" t="str">
        <f t="shared" si="7"/>
        <v/>
      </c>
      <c r="L361" s="82"/>
      <c r="N361" s="90"/>
      <c r="O361" s="90"/>
      <c r="P361" s="90"/>
    </row>
    <row r="362" spans="4:16" x14ac:dyDescent="0.25">
      <c r="D362" t="str">
        <f>IF(LEN(F362)&lt;2,"",COUNTIFS(#REF!,F362,#REF!,"Yes"))</f>
        <v/>
      </c>
      <c r="E362" t="str">
        <f>IF(LEN(F362)&lt;2,"",COUNTIF(#REF!,F362))</f>
        <v/>
      </c>
      <c r="G362" t="str">
        <f>IF(LEN(F362)&lt;2,"",SUMIF(#REF!,F362,#REF!))</f>
        <v/>
      </c>
      <c r="H362" t="str">
        <f>IF(LEN(F362)&lt;2,"",SUMIF(#REF!,F362,#REF!))</f>
        <v/>
      </c>
      <c r="I362" s="82" t="str">
        <f t="shared" si="7"/>
        <v/>
      </c>
      <c r="L362" s="82"/>
      <c r="N362" s="90"/>
      <c r="O362" s="90"/>
      <c r="P362" s="90"/>
    </row>
    <row r="363" spans="4:16" x14ac:dyDescent="0.25">
      <c r="D363" t="str">
        <f>IF(LEN(F363)&lt;2,"",COUNTIFS(#REF!,F363,#REF!,"Yes"))</f>
        <v/>
      </c>
      <c r="E363" t="str">
        <f>IF(LEN(F363)&lt;2,"",COUNTIF(#REF!,F363))</f>
        <v/>
      </c>
      <c r="G363" t="str">
        <f>IF(LEN(F363)&lt;2,"",SUMIF(#REF!,F363,#REF!))</f>
        <v/>
      </c>
      <c r="H363" t="str">
        <f>IF(LEN(F363)&lt;2,"",SUMIF(#REF!,F363,#REF!))</f>
        <v/>
      </c>
      <c r="I363" s="82" t="str">
        <f t="shared" si="7"/>
        <v/>
      </c>
      <c r="L363" s="82"/>
      <c r="N363" s="90"/>
      <c r="O363" s="90"/>
      <c r="P363" s="90"/>
    </row>
    <row r="364" spans="4:16" x14ac:dyDescent="0.25">
      <c r="D364" t="str">
        <f>IF(LEN(F364)&lt;2,"",COUNTIFS(#REF!,F364,#REF!,"Yes"))</f>
        <v/>
      </c>
      <c r="E364" t="str">
        <f>IF(LEN(F364)&lt;2,"",COUNTIF(#REF!,F364))</f>
        <v/>
      </c>
      <c r="G364" t="str">
        <f>IF(LEN(F364)&lt;2,"",SUMIF(#REF!,F364,#REF!))</f>
        <v/>
      </c>
      <c r="H364" t="str">
        <f>IF(LEN(F364)&lt;2,"",SUMIF(#REF!,F364,#REF!))</f>
        <v/>
      </c>
      <c r="I364" s="82" t="str">
        <f t="shared" si="7"/>
        <v/>
      </c>
      <c r="L364" s="82"/>
      <c r="N364" s="90"/>
      <c r="O364" s="90"/>
      <c r="P364" s="90"/>
    </row>
    <row r="365" spans="4:16" x14ac:dyDescent="0.25">
      <c r="D365" t="str">
        <f>IF(LEN(F365)&lt;2,"",COUNTIFS(#REF!,F365,#REF!,"Yes"))</f>
        <v/>
      </c>
      <c r="E365" t="str">
        <f>IF(LEN(F365)&lt;2,"",COUNTIF(#REF!,F365))</f>
        <v/>
      </c>
      <c r="G365" t="str">
        <f>IF(LEN(F365)&lt;2,"",SUMIF(#REF!,F365,#REF!))</f>
        <v/>
      </c>
      <c r="H365" t="str">
        <f>IF(LEN(F365)&lt;2,"",SUMIF(#REF!,F365,#REF!))</f>
        <v/>
      </c>
      <c r="I365" s="82" t="str">
        <f t="shared" si="7"/>
        <v/>
      </c>
      <c r="L365" s="82"/>
      <c r="N365" s="90"/>
      <c r="O365" s="90"/>
      <c r="P365" s="90"/>
    </row>
    <row r="366" spans="4:16" x14ac:dyDescent="0.25">
      <c r="D366" t="str">
        <f>IF(LEN(F366)&lt;2,"",COUNTIFS(#REF!,F366,#REF!,"Yes"))</f>
        <v/>
      </c>
      <c r="E366" t="str">
        <f>IF(LEN(F366)&lt;2,"",COUNTIF(#REF!,F366))</f>
        <v/>
      </c>
      <c r="G366" t="str">
        <f>IF(LEN(F366)&lt;2,"",SUMIF(#REF!,F366,#REF!))</f>
        <v/>
      </c>
      <c r="H366" t="str">
        <f>IF(LEN(F366)&lt;2,"",SUMIF(#REF!,F366,#REF!))</f>
        <v/>
      </c>
      <c r="I366" s="82" t="str">
        <f t="shared" si="7"/>
        <v/>
      </c>
      <c r="L366" s="82"/>
      <c r="N366" s="90"/>
      <c r="O366" s="90"/>
      <c r="P366" s="90"/>
    </row>
    <row r="367" spans="4:16" x14ac:dyDescent="0.25">
      <c r="D367" t="str">
        <f>IF(LEN(F367)&lt;2,"",COUNTIFS(#REF!,F367,#REF!,"Yes"))</f>
        <v/>
      </c>
      <c r="E367" t="str">
        <f>IF(LEN(F367)&lt;2,"",COUNTIF(#REF!,F367))</f>
        <v/>
      </c>
      <c r="G367" t="str">
        <f>IF(LEN(F367)&lt;2,"",SUMIF(#REF!,F367,#REF!))</f>
        <v/>
      </c>
      <c r="H367" t="str">
        <f>IF(LEN(F367)&lt;2,"",SUMIF(#REF!,F367,#REF!))</f>
        <v/>
      </c>
      <c r="I367" s="82" t="str">
        <f t="shared" si="7"/>
        <v/>
      </c>
      <c r="L367" s="82"/>
      <c r="N367" s="90"/>
      <c r="O367" s="90"/>
      <c r="P367" s="90"/>
    </row>
    <row r="368" spans="4:16" x14ac:dyDescent="0.25">
      <c r="D368" t="str">
        <f>IF(LEN(F368)&lt;2,"",COUNTIFS(#REF!,F368,#REF!,"Yes"))</f>
        <v/>
      </c>
      <c r="E368" t="str">
        <f>IF(LEN(F368)&lt;2,"",COUNTIF(#REF!,F368))</f>
        <v/>
      </c>
      <c r="G368" t="str">
        <f>IF(LEN(F368)&lt;2,"",SUMIF(#REF!,F368,#REF!))</f>
        <v/>
      </c>
      <c r="H368" t="str">
        <f>IF(LEN(F368)&lt;2,"",SUMIF(#REF!,F368,#REF!))</f>
        <v/>
      </c>
      <c r="I368" s="82" t="str">
        <f t="shared" si="7"/>
        <v/>
      </c>
      <c r="L368" s="82"/>
      <c r="N368" s="90"/>
      <c r="O368" s="90"/>
      <c r="P368" s="90"/>
    </row>
    <row r="369" spans="4:16" x14ac:dyDescent="0.25">
      <c r="D369" t="str">
        <f>IF(LEN(F369)&lt;2,"",COUNTIFS(#REF!,F369,#REF!,"Yes"))</f>
        <v/>
      </c>
      <c r="E369" t="str">
        <f>IF(LEN(F369)&lt;2,"",COUNTIF(#REF!,F369))</f>
        <v/>
      </c>
      <c r="G369" t="str">
        <f>IF(LEN(F369)&lt;2,"",SUMIF(#REF!,F369,#REF!))</f>
        <v/>
      </c>
      <c r="H369" t="str">
        <f>IF(LEN(F369)&lt;2,"",SUMIF(#REF!,F369,#REF!))</f>
        <v/>
      </c>
      <c r="I369" s="82" t="str">
        <f t="shared" si="7"/>
        <v/>
      </c>
      <c r="L369" s="82"/>
      <c r="N369" s="90"/>
      <c r="O369" s="90"/>
      <c r="P369" s="90"/>
    </row>
    <row r="370" spans="4:16" x14ac:dyDescent="0.25">
      <c r="D370" t="str">
        <f>IF(LEN(F370)&lt;2,"",COUNTIFS(#REF!,F370,#REF!,"Yes"))</f>
        <v/>
      </c>
      <c r="E370" t="str">
        <f>IF(LEN(F370)&lt;2,"",COUNTIF(#REF!,F370))</f>
        <v/>
      </c>
      <c r="G370" t="str">
        <f>IF(LEN(F370)&lt;2,"",SUMIF(#REF!,F370,#REF!))</f>
        <v/>
      </c>
      <c r="H370" t="str">
        <f>IF(LEN(F370)&lt;2,"",SUMIF(#REF!,F370,#REF!))</f>
        <v/>
      </c>
      <c r="I370" s="82" t="str">
        <f t="shared" si="7"/>
        <v/>
      </c>
      <c r="L370" s="82"/>
      <c r="N370" s="90"/>
      <c r="O370" s="90"/>
      <c r="P370" s="90"/>
    </row>
    <row r="371" spans="4:16" x14ac:dyDescent="0.25">
      <c r="D371" t="str">
        <f>IF(LEN(F371)&lt;2,"",COUNTIFS(#REF!,F371,#REF!,"Yes"))</f>
        <v/>
      </c>
      <c r="E371" t="str">
        <f>IF(LEN(F371)&lt;2,"",COUNTIF(#REF!,F371))</f>
        <v/>
      </c>
      <c r="G371" t="str">
        <f>IF(LEN(F371)&lt;2,"",SUMIF(#REF!,F371,#REF!))</f>
        <v/>
      </c>
      <c r="H371" t="str">
        <f>IF(LEN(F371)&lt;2,"",SUMIF(#REF!,F371,#REF!))</f>
        <v/>
      </c>
      <c r="I371" s="82" t="str">
        <f t="shared" si="7"/>
        <v/>
      </c>
      <c r="L371" s="82"/>
      <c r="N371" s="90"/>
      <c r="O371" s="90"/>
      <c r="P371" s="90"/>
    </row>
    <row r="372" spans="4:16" x14ac:dyDescent="0.25">
      <c r="D372" t="str">
        <f>IF(LEN(F372)&lt;2,"",COUNTIFS(#REF!,F372,#REF!,"Yes"))</f>
        <v/>
      </c>
      <c r="E372" t="str">
        <f>IF(LEN(F372)&lt;2,"",COUNTIF(#REF!,F372))</f>
        <v/>
      </c>
      <c r="G372" t="str">
        <f>IF(LEN(F372)&lt;2,"",SUMIF(#REF!,F372,#REF!))</f>
        <v/>
      </c>
      <c r="H372" t="str">
        <f>IF(LEN(F372)&lt;2,"",SUMIF(#REF!,F372,#REF!))</f>
        <v/>
      </c>
      <c r="I372" s="82" t="str">
        <f t="shared" si="7"/>
        <v/>
      </c>
      <c r="L372" s="82"/>
      <c r="N372" s="90"/>
      <c r="O372" s="90"/>
      <c r="P372" s="90"/>
    </row>
    <row r="373" spans="4:16" x14ac:dyDescent="0.25">
      <c r="D373" t="str">
        <f>IF(LEN(F373)&lt;2,"",COUNTIFS(#REF!,F373,#REF!,"Yes"))</f>
        <v/>
      </c>
      <c r="E373" t="str">
        <f>IF(LEN(F373)&lt;2,"",COUNTIF(#REF!,F373))</f>
        <v/>
      </c>
      <c r="G373" t="str">
        <f>IF(LEN(F373)&lt;2,"",SUMIF(#REF!,F373,#REF!))</f>
        <v/>
      </c>
      <c r="H373" t="str">
        <f>IF(LEN(F373)&lt;2,"",SUMIF(#REF!,F373,#REF!))</f>
        <v/>
      </c>
      <c r="I373" s="82" t="str">
        <f t="shared" si="7"/>
        <v/>
      </c>
      <c r="L373" s="82"/>
      <c r="N373" s="90"/>
      <c r="O373" s="90"/>
      <c r="P373" s="90"/>
    </row>
    <row r="374" spans="4:16" x14ac:dyDescent="0.25">
      <c r="D374" t="str">
        <f>IF(LEN(F374)&lt;2,"",COUNTIFS(#REF!,F374,#REF!,"Yes"))</f>
        <v/>
      </c>
      <c r="E374" t="str">
        <f>IF(LEN(F374)&lt;2,"",COUNTIF(#REF!,F374))</f>
        <v/>
      </c>
      <c r="G374" t="str">
        <f>IF(LEN(F374)&lt;2,"",SUMIF(#REF!,F374,#REF!))</f>
        <v/>
      </c>
      <c r="H374" t="str">
        <f>IF(LEN(F374)&lt;2,"",SUMIF(#REF!,F374,#REF!))</f>
        <v/>
      </c>
      <c r="I374" s="82" t="str">
        <f t="shared" si="7"/>
        <v/>
      </c>
      <c r="L374" s="82"/>
      <c r="N374" s="90"/>
      <c r="O374" s="90"/>
      <c r="P374" s="90"/>
    </row>
    <row r="375" spans="4:16" x14ac:dyDescent="0.25">
      <c r="D375" t="str">
        <f>IF(LEN(F375)&lt;2,"",COUNTIFS(#REF!,F375,#REF!,"Yes"))</f>
        <v/>
      </c>
      <c r="E375" t="str">
        <f>IF(LEN(F375)&lt;2,"",COUNTIF(#REF!,F375))</f>
        <v/>
      </c>
      <c r="G375" t="str">
        <f>IF(LEN(F375)&lt;2,"",SUMIF(#REF!,F375,#REF!))</f>
        <v/>
      </c>
      <c r="H375" t="str">
        <f>IF(LEN(F375)&lt;2,"",SUMIF(#REF!,F375,#REF!))</f>
        <v/>
      </c>
      <c r="I375" s="82" t="str">
        <f t="shared" si="7"/>
        <v/>
      </c>
      <c r="L375" s="82"/>
      <c r="N375" s="90"/>
      <c r="O375" s="90"/>
      <c r="P375" s="90"/>
    </row>
    <row r="376" spans="4:16" x14ac:dyDescent="0.25">
      <c r="D376" t="str">
        <f>IF(LEN(F376)&lt;2,"",COUNTIFS(#REF!,F376,#REF!,"Yes"))</f>
        <v/>
      </c>
      <c r="E376" t="str">
        <f>IF(LEN(F376)&lt;2,"",COUNTIF(#REF!,F376))</f>
        <v/>
      </c>
      <c r="G376" t="str">
        <f>IF(LEN(F376)&lt;2,"",SUMIF(#REF!,F376,#REF!))</f>
        <v/>
      </c>
      <c r="H376" t="str">
        <f>IF(LEN(F376)&lt;2,"",SUMIF(#REF!,F376,#REF!))</f>
        <v/>
      </c>
      <c r="I376" s="82" t="str">
        <f t="shared" si="7"/>
        <v/>
      </c>
      <c r="L376" s="82"/>
      <c r="N376" s="90"/>
      <c r="O376" s="90"/>
      <c r="P376" s="90"/>
    </row>
    <row r="377" spans="4:16" x14ac:dyDescent="0.25">
      <c r="D377" t="str">
        <f>IF(LEN(F377)&lt;2,"",COUNTIFS(#REF!,F377,#REF!,"Yes"))</f>
        <v/>
      </c>
      <c r="E377" t="str">
        <f>IF(LEN(F377)&lt;2,"",COUNTIF(#REF!,F377))</f>
        <v/>
      </c>
      <c r="G377" t="str">
        <f>IF(LEN(F377)&lt;2,"",SUMIF(#REF!,F377,#REF!))</f>
        <v/>
      </c>
      <c r="H377" t="str">
        <f>IF(LEN(F377)&lt;2,"",SUMIF(#REF!,F377,#REF!))</f>
        <v/>
      </c>
      <c r="I377" s="82" t="str">
        <f t="shared" si="7"/>
        <v/>
      </c>
      <c r="L377" s="82"/>
      <c r="N377" s="90"/>
      <c r="O377" s="90"/>
      <c r="P377" s="90"/>
    </row>
    <row r="378" spans="4:16" x14ac:dyDescent="0.25">
      <c r="D378" t="str">
        <f>IF(LEN(F378)&lt;2,"",COUNTIFS(#REF!,F378,#REF!,"Yes"))</f>
        <v/>
      </c>
      <c r="E378" t="str">
        <f>IF(LEN(F378)&lt;2,"",COUNTIF(#REF!,F378))</f>
        <v/>
      </c>
      <c r="G378" t="str">
        <f>IF(LEN(F378)&lt;2,"",SUMIF(#REF!,F378,#REF!))</f>
        <v/>
      </c>
      <c r="H378" t="str">
        <f>IF(LEN(F378)&lt;2,"",SUMIF(#REF!,F378,#REF!))</f>
        <v/>
      </c>
      <c r="I378" s="82" t="str">
        <f t="shared" si="7"/>
        <v/>
      </c>
      <c r="L378" s="82"/>
      <c r="N378" s="90"/>
      <c r="O378" s="90"/>
      <c r="P378" s="90"/>
    </row>
    <row r="379" spans="4:16" x14ac:dyDescent="0.25">
      <c r="D379" t="str">
        <f>IF(LEN(F379)&lt;2,"",COUNTIFS(#REF!,F379,#REF!,"Yes"))</f>
        <v/>
      </c>
      <c r="E379" t="str">
        <f>IF(LEN(F379)&lt;2,"",COUNTIF(#REF!,F379))</f>
        <v/>
      </c>
      <c r="G379" t="str">
        <f>IF(LEN(F379)&lt;2,"",SUMIF(#REF!,F379,#REF!))</f>
        <v/>
      </c>
      <c r="H379" t="str">
        <f>IF(LEN(F379)&lt;2,"",SUMIF(#REF!,F379,#REF!))</f>
        <v/>
      </c>
      <c r="I379" s="82" t="str">
        <f t="shared" si="7"/>
        <v/>
      </c>
      <c r="L379" s="82"/>
      <c r="N379" s="90"/>
      <c r="O379" s="90"/>
      <c r="P379" s="90"/>
    </row>
    <row r="380" spans="4:16" x14ac:dyDescent="0.25">
      <c r="D380" t="str">
        <f>IF(LEN(F380)&lt;2,"",COUNTIFS(#REF!,F380,#REF!,"Yes"))</f>
        <v/>
      </c>
      <c r="E380" t="str">
        <f>IF(LEN(F380)&lt;2,"",COUNTIF(#REF!,F380))</f>
        <v/>
      </c>
      <c r="G380" t="str">
        <f>IF(LEN(F380)&lt;2,"",SUMIF(#REF!,F380,#REF!))</f>
        <v/>
      </c>
      <c r="H380" t="str">
        <f>IF(LEN(F380)&lt;2,"",SUMIF(#REF!,F380,#REF!))</f>
        <v/>
      </c>
      <c r="I380" s="82" t="str">
        <f t="shared" si="7"/>
        <v/>
      </c>
      <c r="L380" s="82"/>
      <c r="N380" s="90"/>
      <c r="O380" s="90"/>
      <c r="P380" s="90"/>
    </row>
    <row r="381" spans="4:16" x14ac:dyDescent="0.25">
      <c r="D381" t="str">
        <f>IF(LEN(F381)&lt;2,"",COUNTIFS(#REF!,F381,#REF!,"Yes"))</f>
        <v/>
      </c>
      <c r="E381" t="str">
        <f>IF(LEN(F381)&lt;2,"",COUNTIF(#REF!,F381))</f>
        <v/>
      </c>
      <c r="G381" t="str">
        <f>IF(LEN(F381)&lt;2,"",SUMIF(#REF!,F381,#REF!))</f>
        <v/>
      </c>
      <c r="H381" t="str">
        <f>IF(LEN(F381)&lt;2,"",SUMIF(#REF!,F381,#REF!))</f>
        <v/>
      </c>
      <c r="I381" s="82" t="str">
        <f t="shared" si="7"/>
        <v/>
      </c>
      <c r="L381" s="82"/>
      <c r="N381" s="90"/>
      <c r="O381" s="90"/>
      <c r="P381" s="90"/>
    </row>
    <row r="382" spans="4:16" x14ac:dyDescent="0.25">
      <c r="D382" t="str">
        <f>IF(LEN(F382)&lt;2,"",COUNTIFS(#REF!,F382,#REF!,"Yes"))</f>
        <v/>
      </c>
      <c r="E382" t="str">
        <f>IF(LEN(F382)&lt;2,"",COUNTIF(#REF!,F382))</f>
        <v/>
      </c>
      <c r="G382" t="str">
        <f>IF(LEN(F382)&lt;2,"",SUMIF(#REF!,F382,#REF!))</f>
        <v/>
      </c>
      <c r="H382" t="str">
        <f>IF(LEN(F382)&lt;2,"",SUMIF(#REF!,F382,#REF!))</f>
        <v/>
      </c>
      <c r="I382" s="82" t="str">
        <f t="shared" si="7"/>
        <v/>
      </c>
      <c r="L382" s="82"/>
      <c r="N382" s="90"/>
      <c r="O382" s="90"/>
      <c r="P382" s="90"/>
    </row>
    <row r="383" spans="4:16" x14ac:dyDescent="0.25">
      <c r="D383" t="str">
        <f>IF(LEN(F383)&lt;2,"",COUNTIFS(#REF!,F383,#REF!,"Yes"))</f>
        <v/>
      </c>
      <c r="E383" t="str">
        <f>IF(LEN(F383)&lt;2,"",COUNTIF(#REF!,F383))</f>
        <v/>
      </c>
      <c r="G383" t="str">
        <f>IF(LEN(F383)&lt;2,"",SUMIF(#REF!,F383,#REF!))</f>
        <v/>
      </c>
      <c r="H383" t="str">
        <f>IF(LEN(F383)&lt;2,"",SUMIF(#REF!,F383,#REF!))</f>
        <v/>
      </c>
      <c r="I383" s="82" t="str">
        <f t="shared" si="7"/>
        <v/>
      </c>
      <c r="L383" s="82"/>
      <c r="N383" s="90"/>
      <c r="O383" s="90"/>
      <c r="P383" s="90"/>
    </row>
    <row r="384" spans="4:16" x14ac:dyDescent="0.25">
      <c r="D384" t="str">
        <f>IF(LEN(F384)&lt;2,"",COUNTIFS(#REF!,F384,#REF!,"Yes"))</f>
        <v/>
      </c>
      <c r="E384" t="str">
        <f>IF(LEN(F384)&lt;2,"",COUNTIF(#REF!,F384))</f>
        <v/>
      </c>
      <c r="G384" t="str">
        <f>IF(LEN(F384)&lt;2,"",SUMIF(#REF!,F384,#REF!))</f>
        <v/>
      </c>
      <c r="H384" t="str">
        <f>IF(LEN(F384)&lt;2,"",SUMIF(#REF!,F384,#REF!))</f>
        <v/>
      </c>
      <c r="I384" s="82" t="str">
        <f t="shared" si="7"/>
        <v/>
      </c>
      <c r="L384" s="82"/>
      <c r="N384" s="90"/>
      <c r="O384" s="90"/>
      <c r="P384" s="90"/>
    </row>
    <row r="385" spans="4:16" x14ac:dyDescent="0.25">
      <c r="D385" t="str">
        <f>IF(LEN(F385)&lt;2,"",COUNTIFS(#REF!,F385,#REF!,"Yes"))</f>
        <v/>
      </c>
      <c r="E385" t="str">
        <f>IF(LEN(F385)&lt;2,"",COUNTIF(#REF!,F385))</f>
        <v/>
      </c>
      <c r="G385" t="str">
        <f>IF(LEN(F385)&lt;2,"",SUMIF(#REF!,F385,#REF!))</f>
        <v/>
      </c>
      <c r="H385" t="str">
        <f>IF(LEN(F385)&lt;2,"",SUMIF(#REF!,F385,#REF!))</f>
        <v/>
      </c>
      <c r="I385" s="82" t="str">
        <f t="shared" si="7"/>
        <v/>
      </c>
      <c r="L385" s="82"/>
      <c r="N385" s="90"/>
      <c r="O385" s="90"/>
      <c r="P385" s="90"/>
    </row>
    <row r="386" spans="4:16" x14ac:dyDescent="0.25">
      <c r="D386" t="str">
        <f>IF(LEN(F386)&lt;2,"",COUNTIFS(#REF!,F386,#REF!,"Yes"))</f>
        <v/>
      </c>
      <c r="E386" t="str">
        <f>IF(LEN(F386)&lt;2,"",COUNTIF(#REF!,F386))</f>
        <v/>
      </c>
      <c r="G386" t="str">
        <f>IF(LEN(F386)&lt;2,"",SUMIF(#REF!,F386,#REF!))</f>
        <v/>
      </c>
      <c r="H386" t="str">
        <f>IF(LEN(F386)&lt;2,"",SUMIF(#REF!,F386,#REF!))</f>
        <v/>
      </c>
      <c r="I386" s="82" t="str">
        <f t="shared" si="7"/>
        <v/>
      </c>
      <c r="L386" s="82"/>
      <c r="N386" s="90"/>
      <c r="O386" s="90"/>
      <c r="P386" s="90"/>
    </row>
    <row r="387" spans="4:16" x14ac:dyDescent="0.25">
      <c r="D387" t="str">
        <f>IF(LEN(F387)&lt;2,"",COUNTIFS(#REF!,F387,#REF!,"Yes"))</f>
        <v/>
      </c>
      <c r="E387" t="str">
        <f>IF(LEN(F387)&lt;2,"",COUNTIF(#REF!,F387))</f>
        <v/>
      </c>
      <c r="G387" t="str">
        <f>IF(LEN(F387)&lt;2,"",SUMIF(#REF!,F387,#REF!))</f>
        <v/>
      </c>
      <c r="H387" t="str">
        <f>IF(LEN(F387)&lt;2,"",SUMIF(#REF!,F387,#REF!))</f>
        <v/>
      </c>
      <c r="I387" s="82" t="str">
        <f t="shared" si="7"/>
        <v/>
      </c>
      <c r="L387" s="82"/>
      <c r="N387" s="90"/>
      <c r="O387" s="90"/>
      <c r="P387" s="90"/>
    </row>
    <row r="388" spans="4:16" x14ac:dyDescent="0.25">
      <c r="D388" t="str">
        <f>IF(LEN(F388)&lt;2,"",COUNTIFS(#REF!,F388,#REF!,"Yes"))</f>
        <v/>
      </c>
      <c r="E388" t="str">
        <f>IF(LEN(F388)&lt;2,"",COUNTIF(#REF!,F388))</f>
        <v/>
      </c>
      <c r="G388" t="str">
        <f>IF(LEN(F388)&lt;2,"",SUMIF(#REF!,F388,#REF!))</f>
        <v/>
      </c>
      <c r="H388" t="str">
        <f>IF(LEN(F388)&lt;2,"",SUMIF(#REF!,F388,#REF!))</f>
        <v/>
      </c>
      <c r="I388" s="82" t="str">
        <f t="shared" si="7"/>
        <v/>
      </c>
      <c r="L388" s="82"/>
      <c r="N388" s="90"/>
      <c r="O388" s="90"/>
      <c r="P388" s="90"/>
    </row>
    <row r="389" spans="4:16" x14ac:dyDescent="0.25">
      <c r="D389" t="str">
        <f>IF(LEN(F389)&lt;2,"",COUNTIFS(#REF!,F389,#REF!,"Yes"))</f>
        <v/>
      </c>
      <c r="E389" t="str">
        <f>IF(LEN(F389)&lt;2,"",COUNTIF(#REF!,F389))</f>
        <v/>
      </c>
      <c r="G389" t="str">
        <f>IF(LEN(F389)&lt;2,"",SUMIF(#REF!,F389,#REF!))</f>
        <v/>
      </c>
      <c r="H389" t="str">
        <f>IF(LEN(F389)&lt;2,"",SUMIF(#REF!,F389,#REF!))</f>
        <v/>
      </c>
      <c r="I389" s="82" t="str">
        <f t="shared" si="7"/>
        <v/>
      </c>
      <c r="L389" s="82"/>
      <c r="N389" s="90"/>
      <c r="O389" s="90"/>
      <c r="P389" s="90"/>
    </row>
    <row r="390" spans="4:16" x14ac:dyDescent="0.25">
      <c r="D390" t="str">
        <f>IF(LEN(F390)&lt;2,"",COUNTIFS(#REF!,F390,#REF!,"Yes"))</f>
        <v/>
      </c>
      <c r="E390" t="str">
        <f>IF(LEN(F390)&lt;2,"",COUNTIF(#REF!,F390))</f>
        <v/>
      </c>
      <c r="G390" t="str">
        <f>IF(LEN(F390)&lt;2,"",SUMIF(#REF!,F390,#REF!))</f>
        <v/>
      </c>
      <c r="H390" t="str">
        <f>IF(LEN(F390)&lt;2,"",SUMIF(#REF!,F390,#REF!))</f>
        <v/>
      </c>
      <c r="I390" s="82" t="str">
        <f t="shared" si="7"/>
        <v/>
      </c>
      <c r="L390" s="82"/>
      <c r="N390" s="90"/>
      <c r="O390" s="90"/>
      <c r="P390" s="90"/>
    </row>
    <row r="391" spans="4:16" x14ac:dyDescent="0.25">
      <c r="D391" t="str">
        <f>IF(LEN(F391)&lt;2,"",COUNTIFS(#REF!,F391,#REF!,"Yes"))</f>
        <v/>
      </c>
      <c r="E391" t="str">
        <f>IF(LEN(F391)&lt;2,"",COUNTIF(#REF!,F391))</f>
        <v/>
      </c>
      <c r="G391" t="str">
        <f>IF(LEN(F391)&lt;2,"",SUMIF(#REF!,F391,#REF!))</f>
        <v/>
      </c>
      <c r="H391" t="str">
        <f>IF(LEN(F391)&lt;2,"",SUMIF(#REF!,F391,#REF!))</f>
        <v/>
      </c>
      <c r="I391" s="82" t="str">
        <f t="shared" si="7"/>
        <v/>
      </c>
      <c r="L391" s="82"/>
      <c r="N391" s="90"/>
      <c r="O391" s="90"/>
      <c r="P391" s="90"/>
    </row>
    <row r="392" spans="4:16" x14ac:dyDescent="0.25">
      <c r="D392" t="str">
        <f>IF(LEN(F392)&lt;2,"",COUNTIFS(#REF!,F392,#REF!,"Yes"))</f>
        <v/>
      </c>
      <c r="E392" t="str">
        <f>IF(LEN(F392)&lt;2,"",COUNTIF(#REF!,F392))</f>
        <v/>
      </c>
      <c r="G392" t="str">
        <f>IF(LEN(F392)&lt;2,"",SUMIF(#REF!,F392,#REF!))</f>
        <v/>
      </c>
      <c r="H392" t="str">
        <f>IF(LEN(F392)&lt;2,"",SUMIF(#REF!,F392,#REF!))</f>
        <v/>
      </c>
      <c r="I392" s="82" t="str">
        <f t="shared" si="7"/>
        <v/>
      </c>
      <c r="L392" s="82"/>
      <c r="N392" s="90"/>
      <c r="O392" s="90"/>
      <c r="P392" s="90"/>
    </row>
    <row r="393" spans="4:16" x14ac:dyDescent="0.25">
      <c r="D393" t="str">
        <f>IF(LEN(F393)&lt;2,"",COUNTIFS(#REF!,F393,#REF!,"Yes"))</f>
        <v/>
      </c>
      <c r="E393" t="str">
        <f>IF(LEN(F393)&lt;2,"",COUNTIF(#REF!,F393))</f>
        <v/>
      </c>
      <c r="G393" t="str">
        <f>IF(LEN(F393)&lt;2,"",SUMIF(#REF!,F393,#REF!))</f>
        <v/>
      </c>
      <c r="H393" t="str">
        <f>IF(LEN(F393)&lt;2,"",SUMIF(#REF!,F393,#REF!))</f>
        <v/>
      </c>
      <c r="I393" s="82" t="str">
        <f t="shared" si="7"/>
        <v/>
      </c>
      <c r="L393" s="82"/>
      <c r="N393" s="90"/>
      <c r="O393" s="90"/>
      <c r="P393" s="90"/>
    </row>
    <row r="394" spans="4:16" x14ac:dyDescent="0.25">
      <c r="D394" t="str">
        <f>IF(LEN(F394)&lt;2,"",COUNTIFS(#REF!,F394,#REF!,"Yes"))</f>
        <v/>
      </c>
      <c r="E394" t="str">
        <f>IF(LEN(F394)&lt;2,"",COUNTIF(#REF!,F394))</f>
        <v/>
      </c>
      <c r="G394" t="str">
        <f>IF(LEN(F394)&lt;2,"",SUMIF(#REF!,F394,#REF!))</f>
        <v/>
      </c>
      <c r="H394" t="str">
        <f>IF(LEN(F394)&lt;2,"",SUMIF(#REF!,F394,#REF!))</f>
        <v/>
      </c>
      <c r="I394" s="82" t="str">
        <f t="shared" si="7"/>
        <v/>
      </c>
      <c r="L394" s="82"/>
      <c r="N394" s="90"/>
      <c r="O394" s="90"/>
      <c r="P394" s="90"/>
    </row>
    <row r="395" spans="4:16" x14ac:dyDescent="0.25">
      <c r="D395" t="str">
        <f>IF(LEN(F395)&lt;2,"",COUNTIFS(#REF!,F395,#REF!,"Yes"))</f>
        <v/>
      </c>
      <c r="E395" t="str">
        <f>IF(LEN(F395)&lt;2,"",COUNTIF(#REF!,F395))</f>
        <v/>
      </c>
      <c r="G395" t="str">
        <f>IF(LEN(F395)&lt;2,"",SUMIF(#REF!,F395,#REF!))</f>
        <v/>
      </c>
      <c r="H395" t="str">
        <f>IF(LEN(F395)&lt;2,"",SUMIF(#REF!,F395,#REF!))</f>
        <v/>
      </c>
      <c r="I395" s="82" t="str">
        <f t="shared" si="7"/>
        <v/>
      </c>
      <c r="L395" s="82"/>
      <c r="N395" s="90"/>
      <c r="O395" s="90"/>
      <c r="P395" s="90"/>
    </row>
    <row r="396" spans="4:16" x14ac:dyDescent="0.25">
      <c r="D396" t="str">
        <f>IF(LEN(F396)&lt;2,"",COUNTIFS(#REF!,F396,#REF!,"Yes"))</f>
        <v/>
      </c>
      <c r="E396" t="str">
        <f>IF(LEN(F396)&lt;2,"",COUNTIF(#REF!,F396))</f>
        <v/>
      </c>
      <c r="G396" t="str">
        <f>IF(LEN(F396)&lt;2,"",SUMIF(#REF!,F396,#REF!))</f>
        <v/>
      </c>
      <c r="H396" t="str">
        <f>IF(LEN(F396)&lt;2,"",SUMIF(#REF!,F396,#REF!))</f>
        <v/>
      </c>
      <c r="I396" s="82" t="str">
        <f t="shared" si="7"/>
        <v/>
      </c>
      <c r="L396" s="82"/>
      <c r="N396" s="90"/>
      <c r="O396" s="90"/>
      <c r="P396" s="90"/>
    </row>
    <row r="397" spans="4:16" x14ac:dyDescent="0.25">
      <c r="D397" t="str">
        <f>IF(LEN(F397)&lt;2,"",COUNTIFS(#REF!,F397,#REF!,"Yes"))</f>
        <v/>
      </c>
      <c r="E397" t="str">
        <f>IF(LEN(F397)&lt;2,"",COUNTIF(#REF!,F397))</f>
        <v/>
      </c>
      <c r="G397" t="str">
        <f>IF(LEN(F397)&lt;2,"",SUMIF(#REF!,F397,#REF!))</f>
        <v/>
      </c>
      <c r="H397" t="str">
        <f>IF(LEN(F397)&lt;2,"",SUMIF(#REF!,F397,#REF!))</f>
        <v/>
      </c>
      <c r="I397" s="82" t="str">
        <f t="shared" si="7"/>
        <v/>
      </c>
      <c r="L397" s="82"/>
      <c r="N397" s="90"/>
      <c r="O397" s="90"/>
      <c r="P397" s="90"/>
    </row>
    <row r="398" spans="4:16" x14ac:dyDescent="0.25">
      <c r="D398" t="str">
        <f>IF(LEN(F398)&lt;2,"",COUNTIFS(#REF!,F398,#REF!,"Yes"))</f>
        <v/>
      </c>
      <c r="E398" t="str">
        <f>IF(LEN(F398)&lt;2,"",COUNTIF(#REF!,F398))</f>
        <v/>
      </c>
      <c r="G398" t="str">
        <f>IF(LEN(F398)&lt;2,"",SUMIF(#REF!,F398,#REF!))</f>
        <v/>
      </c>
      <c r="H398" t="str">
        <f>IF(LEN(F398)&lt;2,"",SUMIF(#REF!,F398,#REF!))</f>
        <v/>
      </c>
      <c r="I398" s="82" t="str">
        <f t="shared" si="7"/>
        <v/>
      </c>
      <c r="L398" s="82"/>
      <c r="N398" s="90"/>
      <c r="O398" s="90"/>
      <c r="P398" s="90"/>
    </row>
    <row r="399" spans="4:16" x14ac:dyDescent="0.25">
      <c r="D399" t="str">
        <f>IF(LEN(F399)&lt;2,"",COUNTIFS(#REF!,F399,#REF!,"Yes"))</f>
        <v/>
      </c>
      <c r="E399" t="str">
        <f>IF(LEN(F399)&lt;2,"",COUNTIF(#REF!,F399))</f>
        <v/>
      </c>
      <c r="G399" t="str">
        <f>IF(LEN(F399)&lt;2,"",SUMIF(#REF!,F399,#REF!))</f>
        <v/>
      </c>
      <c r="H399" t="str">
        <f>IF(LEN(F399)&lt;2,"",SUMIF(#REF!,F399,#REF!))</f>
        <v/>
      </c>
      <c r="I399" s="82" t="str">
        <f t="shared" si="7"/>
        <v/>
      </c>
      <c r="L399" s="82"/>
      <c r="N399" s="90"/>
      <c r="O399" s="90"/>
      <c r="P399" s="90"/>
    </row>
    <row r="400" spans="4:16" x14ac:dyDescent="0.25">
      <c r="D400" t="str">
        <f>IF(LEN(F400)&lt;2,"",COUNTIFS(#REF!,F400,#REF!,"Yes"))</f>
        <v/>
      </c>
      <c r="E400" t="str">
        <f>IF(LEN(F400)&lt;2,"",COUNTIF(#REF!,F400))</f>
        <v/>
      </c>
      <c r="G400" t="str">
        <f>IF(LEN(F400)&lt;2,"",SUMIF(#REF!,F400,#REF!))</f>
        <v/>
      </c>
      <c r="H400" t="str">
        <f>IF(LEN(F400)&lt;2,"",SUMIF(#REF!,F400,#REF!))</f>
        <v/>
      </c>
      <c r="I400" s="82" t="str">
        <f t="shared" si="7"/>
        <v/>
      </c>
      <c r="L400" s="82"/>
      <c r="N400" s="90"/>
      <c r="O400" s="90"/>
      <c r="P400" s="90"/>
    </row>
    <row r="401" spans="4:16" x14ac:dyDescent="0.25">
      <c r="D401" t="str">
        <f>IF(LEN(F401)&lt;2,"",COUNTIFS(#REF!,F401,#REF!,"Yes"))</f>
        <v/>
      </c>
      <c r="E401" t="str">
        <f>IF(LEN(F401)&lt;2,"",COUNTIF(#REF!,F401))</f>
        <v/>
      </c>
      <c r="G401" t="str">
        <f>IF(LEN(F401)&lt;2,"",SUMIF(#REF!,F401,#REF!))</f>
        <v/>
      </c>
      <c r="H401" t="str">
        <f>IF(LEN(F401)&lt;2,"",SUMIF(#REF!,F401,#REF!))</f>
        <v/>
      </c>
      <c r="I401" s="82" t="str">
        <f t="shared" si="7"/>
        <v/>
      </c>
      <c r="L401" s="82"/>
      <c r="N401" s="90"/>
      <c r="O401" s="90"/>
      <c r="P401" s="90"/>
    </row>
    <row r="402" spans="4:16" x14ac:dyDescent="0.25">
      <c r="D402" t="str">
        <f>IF(LEN(F402)&lt;2,"",COUNTIFS(#REF!,F402,#REF!,"Yes"))</f>
        <v/>
      </c>
      <c r="E402" t="str">
        <f>IF(LEN(F402)&lt;2,"",COUNTIF(#REF!,F402))</f>
        <v/>
      </c>
      <c r="G402" t="str">
        <f>IF(LEN(F402)&lt;2,"",SUMIF(#REF!,F402,#REF!))</f>
        <v/>
      </c>
      <c r="H402" t="str">
        <f>IF(LEN(F402)&lt;2,"",SUMIF(#REF!,F402,#REF!))</f>
        <v/>
      </c>
      <c r="I402" s="82" t="str">
        <f t="shared" si="7"/>
        <v/>
      </c>
      <c r="L402" s="82"/>
      <c r="N402" s="90"/>
      <c r="O402" s="90"/>
      <c r="P402" s="90"/>
    </row>
    <row r="403" spans="4:16" x14ac:dyDescent="0.25">
      <c r="D403" t="str">
        <f>IF(LEN(F403)&lt;2,"",COUNTIFS(#REF!,F403,#REF!,"Yes"))</f>
        <v/>
      </c>
      <c r="E403" t="str">
        <f>IF(LEN(F403)&lt;2,"",COUNTIF(#REF!,F403))</f>
        <v/>
      </c>
      <c r="G403" t="str">
        <f>IF(LEN(F403)&lt;2,"",SUMIF(#REF!,F403,#REF!))</f>
        <v/>
      </c>
      <c r="H403" t="str">
        <f>IF(LEN(F403)&lt;2,"",SUMIF(#REF!,F403,#REF!))</f>
        <v/>
      </c>
      <c r="I403" s="82" t="str">
        <f t="shared" si="7"/>
        <v/>
      </c>
      <c r="L403" s="82"/>
      <c r="N403" s="90"/>
      <c r="O403" s="90"/>
      <c r="P403" s="90"/>
    </row>
    <row r="404" spans="4:16" x14ac:dyDescent="0.25">
      <c r="D404" t="str">
        <f>IF(LEN(F404)&lt;2,"",COUNTIFS(#REF!,F404,#REF!,"Yes"))</f>
        <v/>
      </c>
      <c r="E404" t="str">
        <f>IF(LEN(F404)&lt;2,"",COUNTIF(#REF!,F404))</f>
        <v/>
      </c>
      <c r="G404" t="str">
        <f>IF(LEN(F404)&lt;2,"",SUMIF(#REF!,F404,#REF!))</f>
        <v/>
      </c>
      <c r="H404" t="str">
        <f>IF(LEN(F404)&lt;2,"",SUMIF(#REF!,F404,#REF!))</f>
        <v/>
      </c>
      <c r="I404" s="82" t="str">
        <f t="shared" si="7"/>
        <v/>
      </c>
      <c r="L404" s="82"/>
      <c r="N404" s="90"/>
      <c r="O404" s="90"/>
      <c r="P404" s="90"/>
    </row>
    <row r="405" spans="4:16" x14ac:dyDescent="0.25">
      <c r="D405" t="str">
        <f>IF(LEN(F405)&lt;2,"",COUNTIFS(#REF!,F405,#REF!,"Yes"))</f>
        <v/>
      </c>
      <c r="E405" t="str">
        <f>IF(LEN(F405)&lt;2,"",COUNTIF(#REF!,F405))</f>
        <v/>
      </c>
      <c r="G405" t="str">
        <f>IF(LEN(F405)&lt;2,"",SUMIF(#REF!,F405,#REF!))</f>
        <v/>
      </c>
      <c r="H405" t="str">
        <f>IF(LEN(F405)&lt;2,"",SUMIF(#REF!,F405,#REF!))</f>
        <v/>
      </c>
      <c r="I405" s="82" t="str">
        <f t="shared" si="7"/>
        <v/>
      </c>
      <c r="L405" s="82"/>
      <c r="N405" s="90"/>
      <c r="O405" s="90"/>
      <c r="P405" s="90"/>
    </row>
    <row r="406" spans="4:16" x14ac:dyDescent="0.25">
      <c r="D406" t="str">
        <f>IF(LEN(F406)&lt;2,"",COUNTIFS(#REF!,F406,#REF!,"Yes"))</f>
        <v/>
      </c>
      <c r="E406" t="str">
        <f>IF(LEN(F406)&lt;2,"",COUNTIF(#REF!,F406))</f>
        <v/>
      </c>
      <c r="G406" t="str">
        <f>IF(LEN(F406)&lt;2,"",SUMIF(#REF!,F406,#REF!))</f>
        <v/>
      </c>
      <c r="H406" t="str">
        <f>IF(LEN(F406)&lt;2,"",SUMIF(#REF!,F406,#REF!))</f>
        <v/>
      </c>
      <c r="I406" s="82" t="str">
        <f t="shared" si="7"/>
        <v/>
      </c>
      <c r="L406" s="82"/>
      <c r="N406" s="90"/>
      <c r="O406" s="90"/>
      <c r="P406" s="90"/>
    </row>
    <row r="407" spans="4:16" x14ac:dyDescent="0.25">
      <c r="D407" t="str">
        <f>IF(LEN(F407)&lt;2,"",COUNTIFS(#REF!,F407,#REF!,"Yes"))</f>
        <v/>
      </c>
      <c r="E407" t="str">
        <f>IF(LEN(F407)&lt;2,"",COUNTIF(#REF!,F407))</f>
        <v/>
      </c>
      <c r="G407" t="str">
        <f>IF(LEN(F407)&lt;2,"",SUMIF(#REF!,F407,#REF!))</f>
        <v/>
      </c>
      <c r="H407" t="str">
        <f>IF(LEN(F407)&lt;2,"",SUMIF(#REF!,F407,#REF!))</f>
        <v/>
      </c>
      <c r="I407" s="82" t="str">
        <f t="shared" si="7"/>
        <v/>
      </c>
      <c r="L407" s="82"/>
      <c r="N407" s="90"/>
      <c r="O407" s="90"/>
      <c r="P407" s="90"/>
    </row>
    <row r="408" spans="4:16" x14ac:dyDescent="0.25">
      <c r="D408" t="str">
        <f>IF(LEN(F408)&lt;2,"",COUNTIFS(#REF!,F408,#REF!,"Yes"))</f>
        <v/>
      </c>
      <c r="E408" t="str">
        <f>IF(LEN(F408)&lt;2,"",COUNTIF(#REF!,F408))</f>
        <v/>
      </c>
      <c r="G408" t="str">
        <f>IF(LEN(F408)&lt;2,"",SUMIF(#REF!,F408,#REF!))</f>
        <v/>
      </c>
      <c r="H408" t="str">
        <f>IF(LEN(F408)&lt;2,"",SUMIF(#REF!,F408,#REF!))</f>
        <v/>
      </c>
      <c r="I408" s="82" t="str">
        <f t="shared" si="7"/>
        <v/>
      </c>
      <c r="L408" s="82"/>
      <c r="N408" s="90"/>
      <c r="O408" s="90"/>
      <c r="P408" s="90"/>
    </row>
    <row r="409" spans="4:16" x14ac:dyDescent="0.25">
      <c r="D409" t="str">
        <f>IF(LEN(F409)&lt;2,"",COUNTIFS(#REF!,F409,#REF!,"Yes"))</f>
        <v/>
      </c>
      <c r="E409" t="str">
        <f>IF(LEN(F409)&lt;2,"",COUNTIF(#REF!,F409))</f>
        <v/>
      </c>
      <c r="G409" t="str">
        <f>IF(LEN(F409)&lt;2,"",SUMIF(#REF!,F409,#REF!))</f>
        <v/>
      </c>
      <c r="H409" t="str">
        <f>IF(LEN(F409)&lt;2,"",SUMIF(#REF!,F409,#REF!))</f>
        <v/>
      </c>
      <c r="I409" s="82" t="str">
        <f t="shared" si="7"/>
        <v/>
      </c>
      <c r="L409" s="82"/>
      <c r="N409" s="90"/>
      <c r="O409" s="90"/>
      <c r="P409" s="90"/>
    </row>
    <row r="410" spans="4:16" x14ac:dyDescent="0.25">
      <c r="D410" t="str">
        <f>IF(LEN(F410)&lt;2,"",COUNTIFS(#REF!,F410,#REF!,"Yes"))</f>
        <v/>
      </c>
      <c r="E410" t="str">
        <f>IF(LEN(F410)&lt;2,"",COUNTIF(#REF!,F410))</f>
        <v/>
      </c>
      <c r="G410" t="str">
        <f>IF(LEN(F410)&lt;2,"",SUMIF(#REF!,F410,#REF!))</f>
        <v/>
      </c>
      <c r="H410" t="str">
        <f>IF(LEN(F410)&lt;2,"",SUMIF(#REF!,F410,#REF!))</f>
        <v/>
      </c>
      <c r="I410" s="82" t="str">
        <f t="shared" si="7"/>
        <v/>
      </c>
      <c r="L410" s="82"/>
      <c r="N410" s="90"/>
      <c r="O410" s="90"/>
      <c r="P410" s="90"/>
    </row>
    <row r="411" spans="4:16" x14ac:dyDescent="0.25">
      <c r="D411" t="str">
        <f>IF(LEN(F411)&lt;2,"",COUNTIFS(#REF!,F411,#REF!,"Yes"))</f>
        <v/>
      </c>
      <c r="E411" t="str">
        <f>IF(LEN(F411)&lt;2,"",COUNTIF(#REF!,F411))</f>
        <v/>
      </c>
      <c r="G411" t="str">
        <f>IF(LEN(F411)&lt;2,"",SUMIF(#REF!,F411,#REF!))</f>
        <v/>
      </c>
      <c r="H411" t="str">
        <f>IF(LEN(F411)&lt;2,"",SUMIF(#REF!,F411,#REF!))</f>
        <v/>
      </c>
      <c r="I411" s="82" t="str">
        <f t="shared" si="7"/>
        <v/>
      </c>
      <c r="L411" s="82"/>
      <c r="N411" s="90"/>
      <c r="O411" s="90"/>
      <c r="P411" s="90"/>
    </row>
    <row r="412" spans="4:16" x14ac:dyDescent="0.25">
      <c r="D412" t="str">
        <f>IF(LEN(F412)&lt;2,"",COUNTIFS(#REF!,F412,#REF!,"Yes"))</f>
        <v/>
      </c>
      <c r="E412" t="str">
        <f>IF(LEN(F412)&lt;2,"",COUNTIF(#REF!,F412))</f>
        <v/>
      </c>
      <c r="G412" t="str">
        <f>IF(LEN(F412)&lt;2,"",SUMIF(#REF!,F412,#REF!))</f>
        <v/>
      </c>
      <c r="H412" t="str">
        <f>IF(LEN(F412)&lt;2,"",SUMIF(#REF!,F412,#REF!))</f>
        <v/>
      </c>
      <c r="I412" s="82" t="str">
        <f t="shared" si="7"/>
        <v/>
      </c>
      <c r="L412" s="82"/>
      <c r="N412" s="90"/>
      <c r="O412" s="90"/>
      <c r="P412" s="90"/>
    </row>
    <row r="413" spans="4:16" x14ac:dyDescent="0.25">
      <c r="D413" t="str">
        <f>IF(LEN(F413)&lt;2,"",COUNTIFS(#REF!,F413,#REF!,"Yes"))</f>
        <v/>
      </c>
      <c r="E413" t="str">
        <f>IF(LEN(F413)&lt;2,"",COUNTIF(#REF!,F413))</f>
        <v/>
      </c>
      <c r="G413" t="str">
        <f>IF(LEN(F413)&lt;2,"",SUMIF(#REF!,F413,#REF!))</f>
        <v/>
      </c>
      <c r="H413" t="str">
        <f>IF(LEN(F413)&lt;2,"",SUMIF(#REF!,F413,#REF!))</f>
        <v/>
      </c>
      <c r="I413" s="82" t="str">
        <f t="shared" si="7"/>
        <v/>
      </c>
      <c r="L413" s="82"/>
      <c r="N413" s="90"/>
      <c r="O413" s="90"/>
      <c r="P413" s="90"/>
    </row>
    <row r="414" spans="4:16" x14ac:dyDescent="0.25">
      <c r="D414" t="str">
        <f>IF(LEN(F414)&lt;2,"",COUNTIFS(#REF!,F414,#REF!,"Yes"))</f>
        <v/>
      </c>
      <c r="E414" t="str">
        <f>IF(LEN(F414)&lt;2,"",COUNTIF(#REF!,F414))</f>
        <v/>
      </c>
      <c r="G414" t="str">
        <f>IF(LEN(F414)&lt;2,"",SUMIF(#REF!,F414,#REF!))</f>
        <v/>
      </c>
      <c r="H414" t="str">
        <f>IF(LEN(F414)&lt;2,"",SUMIF(#REF!,F414,#REF!))</f>
        <v/>
      </c>
      <c r="I414" s="82" t="str">
        <f t="shared" si="7"/>
        <v/>
      </c>
      <c r="L414" s="82"/>
      <c r="N414" s="90"/>
      <c r="O414" s="90"/>
      <c r="P414" s="90"/>
    </row>
    <row r="415" spans="4:16" x14ac:dyDescent="0.25">
      <c r="D415" t="str">
        <f>IF(LEN(F415)&lt;2,"",COUNTIFS(#REF!,F415,#REF!,"Yes"))</f>
        <v/>
      </c>
      <c r="E415" t="str">
        <f>IF(LEN(F415)&lt;2,"",COUNTIF(#REF!,F415))</f>
        <v/>
      </c>
      <c r="G415" t="str">
        <f>IF(LEN(F415)&lt;2,"",SUMIF(#REF!,F415,#REF!))</f>
        <v/>
      </c>
      <c r="H415" t="str">
        <f>IF(LEN(F415)&lt;2,"",SUMIF(#REF!,F415,#REF!))</f>
        <v/>
      </c>
      <c r="I415" s="82" t="str">
        <f t="shared" si="7"/>
        <v/>
      </c>
      <c r="L415" s="82"/>
      <c r="N415" s="90"/>
      <c r="O415" s="90"/>
      <c r="P415" s="90"/>
    </row>
    <row r="416" spans="4:16" x14ac:dyDescent="0.25">
      <c r="D416" t="str">
        <f>IF(LEN(F416)&lt;2,"",COUNTIFS(#REF!,F416,#REF!,"Yes"))</f>
        <v/>
      </c>
      <c r="E416" t="str">
        <f>IF(LEN(F416)&lt;2,"",COUNTIF(#REF!,F416))</f>
        <v/>
      </c>
      <c r="G416" t="str">
        <f>IF(LEN(F416)&lt;2,"",SUMIF(#REF!,F416,#REF!))</f>
        <v/>
      </c>
      <c r="H416" t="str">
        <f>IF(LEN(F416)&lt;2,"",SUMIF(#REF!,F416,#REF!))</f>
        <v/>
      </c>
      <c r="I416" s="82" t="str">
        <f t="shared" si="7"/>
        <v/>
      </c>
      <c r="L416" s="82"/>
      <c r="N416" s="90"/>
      <c r="O416" s="90"/>
      <c r="P416" s="90"/>
    </row>
    <row r="417" spans="4:16" x14ac:dyDescent="0.25">
      <c r="D417" t="str">
        <f>IF(LEN(F417)&lt;2,"",COUNTIFS(#REF!,F417,#REF!,"Yes"))</f>
        <v/>
      </c>
      <c r="E417" t="str">
        <f>IF(LEN(F417)&lt;2,"",COUNTIF(#REF!,F417))</f>
        <v/>
      </c>
      <c r="G417" t="str">
        <f>IF(LEN(F417)&lt;2,"",SUMIF(#REF!,F417,#REF!))</f>
        <v/>
      </c>
      <c r="H417" t="str">
        <f>IF(LEN(F417)&lt;2,"",SUMIF(#REF!,F417,#REF!))</f>
        <v/>
      </c>
      <c r="I417" s="82" t="str">
        <f t="shared" si="7"/>
        <v/>
      </c>
      <c r="L417" s="82"/>
      <c r="N417" s="90"/>
      <c r="O417" s="90"/>
      <c r="P417" s="90"/>
    </row>
    <row r="418" spans="4:16" x14ac:dyDescent="0.25">
      <c r="D418" t="str">
        <f>IF(LEN(F418)&lt;2,"",COUNTIFS(#REF!,F418,#REF!,"Yes"))</f>
        <v/>
      </c>
      <c r="E418" t="str">
        <f>IF(LEN(F418)&lt;2,"",COUNTIF(#REF!,F418))</f>
        <v/>
      </c>
      <c r="G418" t="str">
        <f>IF(LEN(F418)&lt;2,"",SUMIF(#REF!,F418,#REF!))</f>
        <v/>
      </c>
      <c r="H418" t="str">
        <f>IF(LEN(F418)&lt;2,"",SUMIF(#REF!,F418,#REF!))</f>
        <v/>
      </c>
      <c r="I418" s="82" t="str">
        <f t="shared" si="7"/>
        <v/>
      </c>
      <c r="L418" s="82"/>
      <c r="N418" s="90"/>
      <c r="O418" s="90"/>
      <c r="P418" s="90"/>
    </row>
    <row r="419" spans="4:16" x14ac:dyDescent="0.25">
      <c r="D419" t="str">
        <f>IF(LEN(F419)&lt;2,"",COUNTIFS(#REF!,F419,#REF!,"Yes"))</f>
        <v/>
      </c>
      <c r="E419" t="str">
        <f>IF(LEN(F419)&lt;2,"",COUNTIF(#REF!,F419))</f>
        <v/>
      </c>
      <c r="G419" t="str">
        <f>IF(LEN(F419)&lt;2,"",SUMIF(#REF!,F419,#REF!))</f>
        <v/>
      </c>
      <c r="H419" t="str">
        <f>IF(LEN(F419)&lt;2,"",SUMIF(#REF!,F419,#REF!))</f>
        <v/>
      </c>
      <c r="I419" s="82" t="str">
        <f t="shared" si="7"/>
        <v/>
      </c>
      <c r="L419" s="82"/>
      <c r="N419" s="90"/>
      <c r="O419" s="90"/>
      <c r="P419" s="90"/>
    </row>
    <row r="420" spans="4:16" x14ac:dyDescent="0.25">
      <c r="D420" t="str">
        <f>IF(LEN(F420)&lt;2,"",COUNTIFS(#REF!,F420,#REF!,"Yes"))</f>
        <v/>
      </c>
      <c r="E420" t="str">
        <f>IF(LEN(F420)&lt;2,"",COUNTIF(#REF!,F420))</f>
        <v/>
      </c>
      <c r="G420" t="str">
        <f>IF(LEN(F420)&lt;2,"",SUMIF(#REF!,F420,#REF!))</f>
        <v/>
      </c>
      <c r="H420" t="str">
        <f>IF(LEN(F420)&lt;2,"",SUMIF(#REF!,F420,#REF!))</f>
        <v/>
      </c>
      <c r="I420" s="82" t="str">
        <f t="shared" si="7"/>
        <v/>
      </c>
      <c r="L420" s="82"/>
      <c r="N420" s="90"/>
      <c r="O420" s="90"/>
      <c r="P420" s="90"/>
    </row>
    <row r="421" spans="4:16" x14ac:dyDescent="0.25">
      <c r="D421" t="str">
        <f>IF(LEN(F421)&lt;2,"",COUNTIFS(#REF!,F421,#REF!,"Yes"))</f>
        <v/>
      </c>
      <c r="E421" t="str">
        <f>IF(LEN(F421)&lt;2,"",COUNTIF(#REF!,F421))</f>
        <v/>
      </c>
      <c r="G421" t="str">
        <f>IF(LEN(F421)&lt;2,"",SUMIF(#REF!,F421,#REF!))</f>
        <v/>
      </c>
      <c r="H421" t="str">
        <f>IF(LEN(F421)&lt;2,"",SUMIF(#REF!,F421,#REF!))</f>
        <v/>
      </c>
      <c r="I421" s="82" t="str">
        <f t="shared" ref="I421:I484" si="8">IF(LEN(F421)&lt;2,"",(G421-H421)/G421)</f>
        <v/>
      </c>
      <c r="L421" s="82"/>
      <c r="N421" s="90"/>
      <c r="O421" s="90"/>
      <c r="P421" s="90"/>
    </row>
    <row r="422" spans="4:16" x14ac:dyDescent="0.25">
      <c r="D422" t="str">
        <f>IF(LEN(F422)&lt;2,"",COUNTIFS(#REF!,F422,#REF!,"Yes"))</f>
        <v/>
      </c>
      <c r="E422" t="str">
        <f>IF(LEN(F422)&lt;2,"",COUNTIF(#REF!,F422))</f>
        <v/>
      </c>
      <c r="G422" t="str">
        <f>IF(LEN(F422)&lt;2,"",SUMIF(#REF!,F422,#REF!))</f>
        <v/>
      </c>
      <c r="H422" t="str">
        <f>IF(LEN(F422)&lt;2,"",SUMIF(#REF!,F422,#REF!))</f>
        <v/>
      </c>
      <c r="I422" s="82" t="str">
        <f t="shared" si="8"/>
        <v/>
      </c>
      <c r="L422" s="82"/>
      <c r="N422" s="90"/>
      <c r="O422" s="90"/>
      <c r="P422" s="90"/>
    </row>
    <row r="423" spans="4:16" x14ac:dyDescent="0.25">
      <c r="D423" t="str">
        <f>IF(LEN(F423)&lt;2,"",COUNTIFS(#REF!,F423,#REF!,"Yes"))</f>
        <v/>
      </c>
      <c r="E423" t="str">
        <f>IF(LEN(F423)&lt;2,"",COUNTIF(#REF!,F423))</f>
        <v/>
      </c>
      <c r="G423" t="str">
        <f>IF(LEN(F423)&lt;2,"",SUMIF(#REF!,F423,#REF!))</f>
        <v/>
      </c>
      <c r="H423" t="str">
        <f>IF(LEN(F423)&lt;2,"",SUMIF(#REF!,F423,#REF!))</f>
        <v/>
      </c>
      <c r="I423" s="82" t="str">
        <f t="shared" si="8"/>
        <v/>
      </c>
      <c r="L423" s="82"/>
      <c r="N423" s="90"/>
      <c r="O423" s="90"/>
      <c r="P423" s="90"/>
    </row>
    <row r="424" spans="4:16" x14ac:dyDescent="0.25">
      <c r="D424" t="str">
        <f>IF(LEN(F424)&lt;2,"",COUNTIFS(#REF!,F424,#REF!,"Yes"))</f>
        <v/>
      </c>
      <c r="E424" t="str">
        <f>IF(LEN(F424)&lt;2,"",COUNTIF(#REF!,F424))</f>
        <v/>
      </c>
      <c r="G424" t="str">
        <f>IF(LEN(F424)&lt;2,"",SUMIF(#REF!,F424,#REF!))</f>
        <v/>
      </c>
      <c r="H424" t="str">
        <f>IF(LEN(F424)&lt;2,"",SUMIF(#REF!,F424,#REF!))</f>
        <v/>
      </c>
      <c r="I424" s="82" t="str">
        <f t="shared" si="8"/>
        <v/>
      </c>
      <c r="L424" s="82"/>
      <c r="N424" s="90"/>
      <c r="O424" s="90"/>
      <c r="P424" s="90"/>
    </row>
    <row r="425" spans="4:16" x14ac:dyDescent="0.25">
      <c r="D425" t="str">
        <f>IF(LEN(F425)&lt;2,"",COUNTIFS(#REF!,F425,#REF!,"Yes"))</f>
        <v/>
      </c>
      <c r="E425" t="str">
        <f>IF(LEN(F425)&lt;2,"",COUNTIF(#REF!,F425))</f>
        <v/>
      </c>
      <c r="G425" t="str">
        <f>IF(LEN(F425)&lt;2,"",SUMIF(#REF!,F425,#REF!))</f>
        <v/>
      </c>
      <c r="H425" t="str">
        <f>IF(LEN(F425)&lt;2,"",SUMIF(#REF!,F425,#REF!))</f>
        <v/>
      </c>
      <c r="I425" s="82" t="str">
        <f t="shared" si="8"/>
        <v/>
      </c>
      <c r="L425" s="82"/>
      <c r="N425" s="90"/>
      <c r="O425" s="90"/>
      <c r="P425" s="90"/>
    </row>
    <row r="426" spans="4:16" x14ac:dyDescent="0.25">
      <c r="D426" t="str">
        <f>IF(LEN(F426)&lt;2,"",COUNTIFS(#REF!,F426,#REF!,"Yes"))</f>
        <v/>
      </c>
      <c r="E426" t="str">
        <f>IF(LEN(F426)&lt;2,"",COUNTIF(#REF!,F426))</f>
        <v/>
      </c>
      <c r="G426" t="str">
        <f>IF(LEN(F426)&lt;2,"",SUMIF(#REF!,F426,#REF!))</f>
        <v/>
      </c>
      <c r="H426" t="str">
        <f>IF(LEN(F426)&lt;2,"",SUMIF(#REF!,F426,#REF!))</f>
        <v/>
      </c>
      <c r="I426" s="82" t="str">
        <f t="shared" si="8"/>
        <v/>
      </c>
      <c r="L426" s="82"/>
      <c r="N426" s="90"/>
      <c r="O426" s="90"/>
      <c r="P426" s="90"/>
    </row>
    <row r="427" spans="4:16" x14ac:dyDescent="0.25">
      <c r="D427" t="str">
        <f>IF(LEN(F427)&lt;2,"",COUNTIFS(#REF!,F427,#REF!,"Yes"))</f>
        <v/>
      </c>
      <c r="E427" t="str">
        <f>IF(LEN(F427)&lt;2,"",COUNTIF(#REF!,F427))</f>
        <v/>
      </c>
      <c r="G427" t="str">
        <f>IF(LEN(F427)&lt;2,"",SUMIF(#REF!,F427,#REF!))</f>
        <v/>
      </c>
      <c r="H427" t="str">
        <f>IF(LEN(F427)&lt;2,"",SUMIF(#REF!,F427,#REF!))</f>
        <v/>
      </c>
      <c r="I427" s="82" t="str">
        <f t="shared" si="8"/>
        <v/>
      </c>
      <c r="L427" s="82"/>
      <c r="N427" s="90"/>
      <c r="O427" s="90"/>
      <c r="P427" s="90"/>
    </row>
    <row r="428" spans="4:16" x14ac:dyDescent="0.25">
      <c r="D428" t="str">
        <f>IF(LEN(F428)&lt;2,"",COUNTIFS(#REF!,F428,#REF!,"Yes"))</f>
        <v/>
      </c>
      <c r="E428" t="str">
        <f>IF(LEN(F428)&lt;2,"",COUNTIF(#REF!,F428))</f>
        <v/>
      </c>
      <c r="G428" t="str">
        <f>IF(LEN(F428)&lt;2,"",SUMIF(#REF!,F428,#REF!))</f>
        <v/>
      </c>
      <c r="H428" t="str">
        <f>IF(LEN(F428)&lt;2,"",SUMIF(#REF!,F428,#REF!))</f>
        <v/>
      </c>
      <c r="I428" s="82" t="str">
        <f t="shared" si="8"/>
        <v/>
      </c>
      <c r="L428" s="82"/>
      <c r="N428" s="90"/>
      <c r="O428" s="90"/>
      <c r="P428" s="90"/>
    </row>
    <row r="429" spans="4:16" x14ac:dyDescent="0.25">
      <c r="D429" t="str">
        <f>IF(LEN(F429)&lt;2,"",COUNTIFS(#REF!,F429,#REF!,"Yes"))</f>
        <v/>
      </c>
      <c r="E429" t="str">
        <f>IF(LEN(F429)&lt;2,"",COUNTIF(#REF!,F429))</f>
        <v/>
      </c>
      <c r="G429" t="str">
        <f>IF(LEN(F429)&lt;2,"",SUMIF(#REF!,F429,#REF!))</f>
        <v/>
      </c>
      <c r="H429" t="str">
        <f>IF(LEN(F429)&lt;2,"",SUMIF(#REF!,F429,#REF!))</f>
        <v/>
      </c>
      <c r="I429" s="82" t="str">
        <f t="shared" si="8"/>
        <v/>
      </c>
      <c r="L429" s="82"/>
      <c r="N429" s="90"/>
      <c r="O429" s="90"/>
      <c r="P429" s="90"/>
    </row>
    <row r="430" spans="4:16" x14ac:dyDescent="0.25">
      <c r="D430" t="str">
        <f>IF(LEN(F430)&lt;2,"",COUNTIFS(#REF!,F430,#REF!,"Yes"))</f>
        <v/>
      </c>
      <c r="E430" t="str">
        <f>IF(LEN(F430)&lt;2,"",COUNTIF(#REF!,F430))</f>
        <v/>
      </c>
      <c r="G430" t="str">
        <f>IF(LEN(F430)&lt;2,"",SUMIF(#REF!,F430,#REF!))</f>
        <v/>
      </c>
      <c r="H430" t="str">
        <f>IF(LEN(F430)&lt;2,"",SUMIF(#REF!,F430,#REF!))</f>
        <v/>
      </c>
      <c r="I430" s="82" t="str">
        <f t="shared" si="8"/>
        <v/>
      </c>
      <c r="L430" s="82"/>
      <c r="N430" s="90"/>
      <c r="O430" s="90"/>
      <c r="P430" s="90"/>
    </row>
    <row r="431" spans="4:16" x14ac:dyDescent="0.25">
      <c r="D431" t="str">
        <f>IF(LEN(F431)&lt;2,"",COUNTIFS(#REF!,F431,#REF!,"Yes"))</f>
        <v/>
      </c>
      <c r="E431" t="str">
        <f>IF(LEN(F431)&lt;2,"",COUNTIF(#REF!,F431))</f>
        <v/>
      </c>
      <c r="G431" t="str">
        <f>IF(LEN(F431)&lt;2,"",SUMIF(#REF!,F431,#REF!))</f>
        <v/>
      </c>
      <c r="H431" t="str">
        <f>IF(LEN(F431)&lt;2,"",SUMIF(#REF!,F431,#REF!))</f>
        <v/>
      </c>
      <c r="I431" s="82" t="str">
        <f t="shared" si="8"/>
        <v/>
      </c>
      <c r="L431" s="82"/>
      <c r="N431" s="90"/>
      <c r="O431" s="90"/>
      <c r="P431" s="90"/>
    </row>
    <row r="432" spans="4:16" x14ac:dyDescent="0.25">
      <c r="D432" t="str">
        <f>IF(LEN(F432)&lt;2,"",COUNTIFS(#REF!,F432,#REF!,"Yes"))</f>
        <v/>
      </c>
      <c r="E432" t="str">
        <f>IF(LEN(F432)&lt;2,"",COUNTIF(#REF!,F432))</f>
        <v/>
      </c>
      <c r="G432" t="str">
        <f>IF(LEN(F432)&lt;2,"",SUMIF(#REF!,F432,#REF!))</f>
        <v/>
      </c>
      <c r="H432" t="str">
        <f>IF(LEN(F432)&lt;2,"",SUMIF(#REF!,F432,#REF!))</f>
        <v/>
      </c>
      <c r="I432" s="82" t="str">
        <f t="shared" si="8"/>
        <v/>
      </c>
      <c r="L432" s="82"/>
      <c r="N432" s="90"/>
      <c r="O432" s="90"/>
      <c r="P432" s="90"/>
    </row>
    <row r="433" spans="4:16" x14ac:dyDescent="0.25">
      <c r="D433" t="str">
        <f>IF(LEN(F433)&lt;2,"",COUNTIFS(#REF!,F433,#REF!,"Yes"))</f>
        <v/>
      </c>
      <c r="E433" t="str">
        <f>IF(LEN(F433)&lt;2,"",COUNTIF(#REF!,F433))</f>
        <v/>
      </c>
      <c r="G433" t="str">
        <f>IF(LEN(F433)&lt;2,"",SUMIF(#REF!,F433,#REF!))</f>
        <v/>
      </c>
      <c r="H433" t="str">
        <f>IF(LEN(F433)&lt;2,"",SUMIF(#REF!,F433,#REF!))</f>
        <v/>
      </c>
      <c r="I433" s="82" t="str">
        <f t="shared" si="8"/>
        <v/>
      </c>
      <c r="L433" s="82"/>
      <c r="N433" s="90"/>
      <c r="O433" s="90"/>
      <c r="P433" s="90"/>
    </row>
    <row r="434" spans="4:16" x14ac:dyDescent="0.25">
      <c r="D434" t="str">
        <f>IF(LEN(F434)&lt;2,"",COUNTIFS(#REF!,F434,#REF!,"Yes"))</f>
        <v/>
      </c>
      <c r="E434" t="str">
        <f>IF(LEN(F434)&lt;2,"",COUNTIF(#REF!,F434))</f>
        <v/>
      </c>
      <c r="G434" t="str">
        <f>IF(LEN(F434)&lt;2,"",SUMIF(#REF!,F434,#REF!))</f>
        <v/>
      </c>
      <c r="H434" t="str">
        <f>IF(LEN(F434)&lt;2,"",SUMIF(#REF!,F434,#REF!))</f>
        <v/>
      </c>
      <c r="I434" s="82" t="str">
        <f t="shared" si="8"/>
        <v/>
      </c>
      <c r="L434" s="82"/>
      <c r="N434" s="90"/>
      <c r="O434" s="90"/>
      <c r="P434" s="90"/>
    </row>
    <row r="435" spans="4:16" x14ac:dyDescent="0.25">
      <c r="D435" t="str">
        <f>IF(LEN(F435)&lt;2,"",COUNTIFS(#REF!,F435,#REF!,"Yes"))</f>
        <v/>
      </c>
      <c r="E435" t="str">
        <f>IF(LEN(F435)&lt;2,"",COUNTIF(#REF!,F435))</f>
        <v/>
      </c>
      <c r="G435" t="str">
        <f>IF(LEN(F435)&lt;2,"",SUMIF(#REF!,F435,#REF!))</f>
        <v/>
      </c>
      <c r="H435" t="str">
        <f>IF(LEN(F435)&lt;2,"",SUMIF(#REF!,F435,#REF!))</f>
        <v/>
      </c>
      <c r="I435" s="82" t="str">
        <f t="shared" si="8"/>
        <v/>
      </c>
      <c r="L435" s="82"/>
      <c r="N435" s="90"/>
      <c r="O435" s="90"/>
      <c r="P435" s="90"/>
    </row>
    <row r="436" spans="4:16" x14ac:dyDescent="0.25">
      <c r="D436" t="str">
        <f>IF(LEN(F436)&lt;2,"",COUNTIFS(#REF!,F436,#REF!,"Yes"))</f>
        <v/>
      </c>
      <c r="E436" t="str">
        <f>IF(LEN(F436)&lt;2,"",COUNTIF(#REF!,F436))</f>
        <v/>
      </c>
      <c r="G436" t="str">
        <f>IF(LEN(F436)&lt;2,"",SUMIF(#REF!,F436,#REF!))</f>
        <v/>
      </c>
      <c r="H436" t="str">
        <f>IF(LEN(F436)&lt;2,"",SUMIF(#REF!,F436,#REF!))</f>
        <v/>
      </c>
      <c r="I436" s="82" t="str">
        <f t="shared" si="8"/>
        <v/>
      </c>
      <c r="L436" s="82"/>
      <c r="N436" s="90"/>
      <c r="O436" s="90"/>
      <c r="P436" s="90"/>
    </row>
    <row r="437" spans="4:16" x14ac:dyDescent="0.25">
      <c r="D437" t="str">
        <f>IF(LEN(F437)&lt;2,"",COUNTIFS(#REF!,F437,#REF!,"Yes"))</f>
        <v/>
      </c>
      <c r="E437" t="str">
        <f>IF(LEN(F437)&lt;2,"",COUNTIF(#REF!,F437))</f>
        <v/>
      </c>
      <c r="G437" t="str">
        <f>IF(LEN(F437)&lt;2,"",SUMIF(#REF!,F437,#REF!))</f>
        <v/>
      </c>
      <c r="H437" t="str">
        <f>IF(LEN(F437)&lt;2,"",SUMIF(#REF!,F437,#REF!))</f>
        <v/>
      </c>
      <c r="I437" s="82" t="str">
        <f t="shared" si="8"/>
        <v/>
      </c>
      <c r="L437" s="82"/>
      <c r="N437" s="90"/>
      <c r="O437" s="90"/>
      <c r="P437" s="90"/>
    </row>
    <row r="438" spans="4:16" x14ac:dyDescent="0.25">
      <c r="D438" t="str">
        <f>IF(LEN(F438)&lt;2,"",COUNTIFS(#REF!,F438,#REF!,"Yes"))</f>
        <v/>
      </c>
      <c r="E438" t="str">
        <f>IF(LEN(F438)&lt;2,"",COUNTIF(#REF!,F438))</f>
        <v/>
      </c>
      <c r="G438" t="str">
        <f>IF(LEN(F438)&lt;2,"",SUMIF(#REF!,F438,#REF!))</f>
        <v/>
      </c>
      <c r="H438" t="str">
        <f>IF(LEN(F438)&lt;2,"",SUMIF(#REF!,F438,#REF!))</f>
        <v/>
      </c>
      <c r="I438" s="82" t="str">
        <f t="shared" si="8"/>
        <v/>
      </c>
      <c r="L438" s="82"/>
      <c r="N438" s="90"/>
      <c r="O438" s="90"/>
      <c r="P438" s="90"/>
    </row>
    <row r="439" spans="4:16" x14ac:dyDescent="0.25">
      <c r="D439" t="str">
        <f>IF(LEN(F439)&lt;2,"",COUNTIFS(#REF!,F439,#REF!,"Yes"))</f>
        <v/>
      </c>
      <c r="E439" t="str">
        <f>IF(LEN(F439)&lt;2,"",COUNTIF(#REF!,F439))</f>
        <v/>
      </c>
      <c r="G439" t="str">
        <f>IF(LEN(F439)&lt;2,"",SUMIF(#REF!,F439,#REF!))</f>
        <v/>
      </c>
      <c r="H439" t="str">
        <f>IF(LEN(F439)&lt;2,"",SUMIF(#REF!,F439,#REF!))</f>
        <v/>
      </c>
      <c r="I439" s="82" t="str">
        <f t="shared" si="8"/>
        <v/>
      </c>
      <c r="L439" s="82"/>
      <c r="N439" s="90"/>
      <c r="O439" s="90"/>
      <c r="P439" s="90"/>
    </row>
    <row r="440" spans="4:16" x14ac:dyDescent="0.25">
      <c r="D440" t="str">
        <f>IF(LEN(F440)&lt;2,"",COUNTIFS(#REF!,F440,#REF!,"Yes"))</f>
        <v/>
      </c>
      <c r="E440" t="str">
        <f>IF(LEN(F440)&lt;2,"",COUNTIF(#REF!,F440))</f>
        <v/>
      </c>
      <c r="G440" t="str">
        <f>IF(LEN(F440)&lt;2,"",SUMIF(#REF!,F440,#REF!))</f>
        <v/>
      </c>
      <c r="H440" t="str">
        <f>IF(LEN(F440)&lt;2,"",SUMIF(#REF!,F440,#REF!))</f>
        <v/>
      </c>
      <c r="I440" s="82" t="str">
        <f t="shared" si="8"/>
        <v/>
      </c>
      <c r="L440" s="82"/>
      <c r="N440" s="90"/>
      <c r="O440" s="90"/>
      <c r="P440" s="90"/>
    </row>
    <row r="441" spans="4:16" x14ac:dyDescent="0.25">
      <c r="D441" t="str">
        <f>IF(LEN(F441)&lt;2,"",COUNTIFS(#REF!,F441,#REF!,"Yes"))</f>
        <v/>
      </c>
      <c r="E441" t="str">
        <f>IF(LEN(F441)&lt;2,"",COUNTIF(#REF!,F441))</f>
        <v/>
      </c>
      <c r="G441" t="str">
        <f>IF(LEN(F441)&lt;2,"",SUMIF(#REF!,F441,#REF!))</f>
        <v/>
      </c>
      <c r="H441" t="str">
        <f>IF(LEN(F441)&lt;2,"",SUMIF(#REF!,F441,#REF!))</f>
        <v/>
      </c>
      <c r="I441" s="82" t="str">
        <f t="shared" si="8"/>
        <v/>
      </c>
      <c r="L441" s="82"/>
      <c r="N441" s="90"/>
      <c r="O441" s="90"/>
      <c r="P441" s="90"/>
    </row>
    <row r="442" spans="4:16" x14ac:dyDescent="0.25">
      <c r="D442" t="str">
        <f>IF(LEN(F442)&lt;2,"",COUNTIFS(#REF!,F442,#REF!,"Yes"))</f>
        <v/>
      </c>
      <c r="E442" t="str">
        <f>IF(LEN(F442)&lt;2,"",COUNTIF(#REF!,F442))</f>
        <v/>
      </c>
      <c r="G442" t="str">
        <f>IF(LEN(F442)&lt;2,"",SUMIF(#REF!,F442,#REF!))</f>
        <v/>
      </c>
      <c r="H442" t="str">
        <f>IF(LEN(F442)&lt;2,"",SUMIF(#REF!,F442,#REF!))</f>
        <v/>
      </c>
      <c r="I442" s="82" t="str">
        <f t="shared" si="8"/>
        <v/>
      </c>
      <c r="L442" s="82"/>
      <c r="N442" s="90"/>
      <c r="O442" s="90"/>
      <c r="P442" s="90"/>
    </row>
    <row r="443" spans="4:16" x14ac:dyDescent="0.25">
      <c r="D443" t="str">
        <f>IF(LEN(F443)&lt;2,"",COUNTIFS(#REF!,F443,#REF!,"Yes"))</f>
        <v/>
      </c>
      <c r="E443" t="str">
        <f>IF(LEN(F443)&lt;2,"",COUNTIF(#REF!,F443))</f>
        <v/>
      </c>
      <c r="G443" t="str">
        <f>IF(LEN(F443)&lt;2,"",SUMIF(#REF!,F443,#REF!))</f>
        <v/>
      </c>
      <c r="H443" t="str">
        <f>IF(LEN(F443)&lt;2,"",SUMIF(#REF!,F443,#REF!))</f>
        <v/>
      </c>
      <c r="I443" s="82" t="str">
        <f t="shared" si="8"/>
        <v/>
      </c>
      <c r="L443" s="82"/>
      <c r="N443" s="90"/>
      <c r="O443" s="90"/>
      <c r="P443" s="90"/>
    </row>
    <row r="444" spans="4:16" x14ac:dyDescent="0.25">
      <c r="D444" t="str">
        <f>IF(LEN(F444)&lt;2,"",COUNTIFS(#REF!,F444,#REF!,"Yes"))</f>
        <v/>
      </c>
      <c r="E444" t="str">
        <f>IF(LEN(F444)&lt;2,"",COUNTIF(#REF!,F444))</f>
        <v/>
      </c>
      <c r="G444" t="str">
        <f>IF(LEN(F444)&lt;2,"",SUMIF(#REF!,F444,#REF!))</f>
        <v/>
      </c>
      <c r="H444" t="str">
        <f>IF(LEN(F444)&lt;2,"",SUMIF(#REF!,F444,#REF!))</f>
        <v/>
      </c>
      <c r="I444" s="82" t="str">
        <f t="shared" si="8"/>
        <v/>
      </c>
      <c r="L444" s="82"/>
      <c r="N444" s="90"/>
      <c r="O444" s="90"/>
      <c r="P444" s="90"/>
    </row>
    <row r="445" spans="4:16" x14ac:dyDescent="0.25">
      <c r="D445" t="str">
        <f>IF(LEN(F445)&lt;2,"",COUNTIFS(#REF!,F445,#REF!,"Yes"))</f>
        <v/>
      </c>
      <c r="E445" t="str">
        <f>IF(LEN(F445)&lt;2,"",COUNTIF(#REF!,F445))</f>
        <v/>
      </c>
      <c r="G445" t="str">
        <f>IF(LEN(F445)&lt;2,"",SUMIF(#REF!,F445,#REF!))</f>
        <v/>
      </c>
      <c r="H445" t="str">
        <f>IF(LEN(F445)&lt;2,"",SUMIF(#REF!,F445,#REF!))</f>
        <v/>
      </c>
      <c r="I445" s="82" t="str">
        <f t="shared" si="8"/>
        <v/>
      </c>
      <c r="L445" s="82"/>
      <c r="N445" s="90"/>
      <c r="O445" s="90"/>
      <c r="P445" s="90"/>
    </row>
    <row r="446" spans="4:16" x14ac:dyDescent="0.25">
      <c r="D446" t="str">
        <f>IF(LEN(F446)&lt;2,"",COUNTIFS(#REF!,F446,#REF!,"Yes"))</f>
        <v/>
      </c>
      <c r="E446" t="str">
        <f>IF(LEN(F446)&lt;2,"",COUNTIF(#REF!,F446))</f>
        <v/>
      </c>
      <c r="G446" t="str">
        <f>IF(LEN(F446)&lt;2,"",SUMIF(#REF!,F446,#REF!))</f>
        <v/>
      </c>
      <c r="H446" t="str">
        <f>IF(LEN(F446)&lt;2,"",SUMIF(#REF!,F446,#REF!))</f>
        <v/>
      </c>
      <c r="I446" s="82" t="str">
        <f t="shared" si="8"/>
        <v/>
      </c>
      <c r="L446" s="82"/>
      <c r="N446" s="90"/>
      <c r="O446" s="90"/>
      <c r="P446" s="90"/>
    </row>
    <row r="447" spans="4:16" x14ac:dyDescent="0.25">
      <c r="D447" t="str">
        <f>IF(LEN(F447)&lt;2,"",COUNTIFS(#REF!,F447,#REF!,"Yes"))</f>
        <v/>
      </c>
      <c r="E447" t="str">
        <f>IF(LEN(F447)&lt;2,"",COUNTIF(#REF!,F447))</f>
        <v/>
      </c>
      <c r="G447" t="str">
        <f>IF(LEN(F447)&lt;2,"",SUMIF(#REF!,F447,#REF!))</f>
        <v/>
      </c>
      <c r="H447" t="str">
        <f>IF(LEN(F447)&lt;2,"",SUMIF(#REF!,F447,#REF!))</f>
        <v/>
      </c>
      <c r="I447" s="82" t="str">
        <f t="shared" si="8"/>
        <v/>
      </c>
      <c r="L447" s="82"/>
      <c r="N447" s="90"/>
      <c r="O447" s="90"/>
      <c r="P447" s="90"/>
    </row>
    <row r="448" spans="4:16" x14ac:dyDescent="0.25">
      <c r="D448" t="str">
        <f>IF(LEN(F448)&lt;2,"",COUNTIFS(#REF!,F448,#REF!,"Yes"))</f>
        <v/>
      </c>
      <c r="E448" t="str">
        <f>IF(LEN(F448)&lt;2,"",COUNTIF(#REF!,F448))</f>
        <v/>
      </c>
      <c r="G448" t="str">
        <f>IF(LEN(F448)&lt;2,"",SUMIF(#REF!,F448,#REF!))</f>
        <v/>
      </c>
      <c r="H448" t="str">
        <f>IF(LEN(F448)&lt;2,"",SUMIF(#REF!,F448,#REF!))</f>
        <v/>
      </c>
      <c r="I448" s="82" t="str">
        <f t="shared" si="8"/>
        <v/>
      </c>
      <c r="L448" s="82"/>
      <c r="N448" s="90"/>
      <c r="O448" s="90"/>
      <c r="P448" s="90"/>
    </row>
    <row r="449" spans="4:16" x14ac:dyDescent="0.25">
      <c r="D449" t="str">
        <f>IF(LEN(F449)&lt;2,"",COUNTIFS(#REF!,F449,#REF!,"Yes"))</f>
        <v/>
      </c>
      <c r="E449" t="str">
        <f>IF(LEN(F449)&lt;2,"",COUNTIF(#REF!,F449))</f>
        <v/>
      </c>
      <c r="G449" t="str">
        <f>IF(LEN(F449)&lt;2,"",SUMIF(#REF!,F449,#REF!))</f>
        <v/>
      </c>
      <c r="H449" t="str">
        <f>IF(LEN(F449)&lt;2,"",SUMIF(#REF!,F449,#REF!))</f>
        <v/>
      </c>
      <c r="I449" s="82" t="str">
        <f t="shared" si="8"/>
        <v/>
      </c>
      <c r="L449" s="82"/>
      <c r="N449" s="90"/>
      <c r="O449" s="90"/>
      <c r="P449" s="90"/>
    </row>
    <row r="450" spans="4:16" x14ac:dyDescent="0.25">
      <c r="D450" t="str">
        <f>IF(LEN(F450)&lt;2,"",COUNTIFS(#REF!,F450,#REF!,"Yes"))</f>
        <v/>
      </c>
      <c r="E450" t="str">
        <f>IF(LEN(F450)&lt;2,"",COUNTIF(#REF!,F450))</f>
        <v/>
      </c>
      <c r="G450" t="str">
        <f>IF(LEN(F450)&lt;2,"",SUMIF(#REF!,F450,#REF!))</f>
        <v/>
      </c>
      <c r="H450" t="str">
        <f>IF(LEN(F450)&lt;2,"",SUMIF(#REF!,F450,#REF!))</f>
        <v/>
      </c>
      <c r="I450" s="82" t="str">
        <f t="shared" si="8"/>
        <v/>
      </c>
      <c r="L450" s="82"/>
      <c r="N450" s="90"/>
      <c r="O450" s="90"/>
      <c r="P450" s="90"/>
    </row>
    <row r="451" spans="4:16" x14ac:dyDescent="0.25">
      <c r="D451" t="str">
        <f>IF(LEN(F451)&lt;2,"",COUNTIFS(#REF!,F451,#REF!,"Yes"))</f>
        <v/>
      </c>
      <c r="E451" t="str">
        <f>IF(LEN(F451)&lt;2,"",COUNTIF(#REF!,F451))</f>
        <v/>
      </c>
      <c r="G451" t="str">
        <f>IF(LEN(F451)&lt;2,"",SUMIF(#REF!,F451,#REF!))</f>
        <v/>
      </c>
      <c r="H451" t="str">
        <f>IF(LEN(F451)&lt;2,"",SUMIF(#REF!,F451,#REF!))</f>
        <v/>
      </c>
      <c r="I451" s="82" t="str">
        <f t="shared" si="8"/>
        <v/>
      </c>
      <c r="L451" s="82"/>
      <c r="N451" s="90"/>
      <c r="O451" s="90"/>
      <c r="P451" s="90"/>
    </row>
    <row r="452" spans="4:16" x14ac:dyDescent="0.25">
      <c r="D452" t="str">
        <f>IF(LEN(F452)&lt;2,"",COUNTIFS(#REF!,F452,#REF!,"Yes"))</f>
        <v/>
      </c>
      <c r="E452" t="str">
        <f>IF(LEN(F452)&lt;2,"",COUNTIF(#REF!,F452))</f>
        <v/>
      </c>
      <c r="G452" t="str">
        <f>IF(LEN(F452)&lt;2,"",SUMIF(#REF!,F452,#REF!))</f>
        <v/>
      </c>
      <c r="H452" t="str">
        <f>IF(LEN(F452)&lt;2,"",SUMIF(#REF!,F452,#REF!))</f>
        <v/>
      </c>
      <c r="I452" s="82" t="str">
        <f t="shared" si="8"/>
        <v/>
      </c>
      <c r="L452" s="82"/>
      <c r="N452" s="90"/>
      <c r="O452" s="90"/>
      <c r="P452" s="90"/>
    </row>
    <row r="453" spans="4:16" x14ac:dyDescent="0.25">
      <c r="D453" t="str">
        <f>IF(LEN(F453)&lt;2,"",COUNTIFS(#REF!,F453,#REF!,"Yes"))</f>
        <v/>
      </c>
      <c r="E453" t="str">
        <f>IF(LEN(F453)&lt;2,"",COUNTIF(#REF!,F453))</f>
        <v/>
      </c>
      <c r="G453" t="str">
        <f>IF(LEN(F453)&lt;2,"",SUMIF(#REF!,F453,#REF!))</f>
        <v/>
      </c>
      <c r="H453" t="str">
        <f>IF(LEN(F453)&lt;2,"",SUMIF(#REF!,F453,#REF!))</f>
        <v/>
      </c>
      <c r="I453" s="82" t="str">
        <f t="shared" si="8"/>
        <v/>
      </c>
      <c r="L453" s="82"/>
      <c r="N453" s="90"/>
      <c r="O453" s="90"/>
      <c r="P453" s="90"/>
    </row>
    <row r="454" spans="4:16" x14ac:dyDescent="0.25">
      <c r="D454" t="str">
        <f>IF(LEN(F454)&lt;2,"",COUNTIFS(#REF!,F454,#REF!,"Yes"))</f>
        <v/>
      </c>
      <c r="E454" t="str">
        <f>IF(LEN(F454)&lt;2,"",COUNTIF(#REF!,F454))</f>
        <v/>
      </c>
      <c r="G454" t="str">
        <f>IF(LEN(F454)&lt;2,"",SUMIF(#REF!,F454,#REF!))</f>
        <v/>
      </c>
      <c r="H454" t="str">
        <f>IF(LEN(F454)&lt;2,"",SUMIF(#REF!,F454,#REF!))</f>
        <v/>
      </c>
      <c r="I454" s="82" t="str">
        <f t="shared" si="8"/>
        <v/>
      </c>
      <c r="L454" s="82"/>
      <c r="N454" s="90"/>
      <c r="O454" s="90"/>
      <c r="P454" s="90"/>
    </row>
    <row r="455" spans="4:16" x14ac:dyDescent="0.25">
      <c r="D455" t="str">
        <f>IF(LEN(F455)&lt;2,"",COUNTIFS(#REF!,F455,#REF!,"Yes"))</f>
        <v/>
      </c>
      <c r="E455" t="str">
        <f>IF(LEN(F455)&lt;2,"",COUNTIF(#REF!,F455))</f>
        <v/>
      </c>
      <c r="G455" t="str">
        <f>IF(LEN(F455)&lt;2,"",SUMIF(#REF!,F455,#REF!))</f>
        <v/>
      </c>
      <c r="H455" t="str">
        <f>IF(LEN(F455)&lt;2,"",SUMIF(#REF!,F455,#REF!))</f>
        <v/>
      </c>
      <c r="I455" s="82" t="str">
        <f t="shared" si="8"/>
        <v/>
      </c>
      <c r="L455" s="82"/>
      <c r="N455" s="90"/>
      <c r="O455" s="90"/>
      <c r="P455" s="90"/>
    </row>
    <row r="456" spans="4:16" x14ac:dyDescent="0.25">
      <c r="D456" t="str">
        <f>IF(LEN(F456)&lt;2,"",COUNTIFS(#REF!,F456,#REF!,"Yes"))</f>
        <v/>
      </c>
      <c r="E456" t="str">
        <f>IF(LEN(F456)&lt;2,"",COUNTIF(#REF!,F456))</f>
        <v/>
      </c>
      <c r="G456" t="str">
        <f>IF(LEN(F456)&lt;2,"",SUMIF(#REF!,F456,#REF!))</f>
        <v/>
      </c>
      <c r="H456" t="str">
        <f>IF(LEN(F456)&lt;2,"",SUMIF(#REF!,F456,#REF!))</f>
        <v/>
      </c>
      <c r="I456" s="82" t="str">
        <f t="shared" si="8"/>
        <v/>
      </c>
      <c r="L456" s="82"/>
      <c r="N456" s="90"/>
      <c r="O456" s="90"/>
      <c r="P456" s="90"/>
    </row>
    <row r="457" spans="4:16" x14ac:dyDescent="0.25">
      <c r="D457" t="str">
        <f>IF(LEN(F457)&lt;2,"",COUNTIFS(#REF!,F457,#REF!,"Yes"))</f>
        <v/>
      </c>
      <c r="E457" t="str">
        <f>IF(LEN(F457)&lt;2,"",COUNTIF(#REF!,F457))</f>
        <v/>
      </c>
      <c r="G457" t="str">
        <f>IF(LEN(F457)&lt;2,"",SUMIF(#REF!,F457,#REF!))</f>
        <v/>
      </c>
      <c r="H457" t="str">
        <f>IF(LEN(F457)&lt;2,"",SUMIF(#REF!,F457,#REF!))</f>
        <v/>
      </c>
      <c r="I457" s="82" t="str">
        <f t="shared" si="8"/>
        <v/>
      </c>
      <c r="L457" s="82"/>
      <c r="N457" s="90"/>
      <c r="O457" s="90"/>
      <c r="P457" s="90"/>
    </row>
    <row r="458" spans="4:16" x14ac:dyDescent="0.25">
      <c r="D458" t="str">
        <f>IF(LEN(F458)&lt;2,"",COUNTIFS(#REF!,F458,#REF!,"Yes"))</f>
        <v/>
      </c>
      <c r="E458" t="str">
        <f>IF(LEN(F458)&lt;2,"",COUNTIF(#REF!,F458))</f>
        <v/>
      </c>
      <c r="G458" t="str">
        <f>IF(LEN(F458)&lt;2,"",SUMIF(#REF!,F458,#REF!))</f>
        <v/>
      </c>
      <c r="H458" t="str">
        <f>IF(LEN(F458)&lt;2,"",SUMIF(#REF!,F458,#REF!))</f>
        <v/>
      </c>
      <c r="I458" s="82" t="str">
        <f t="shared" si="8"/>
        <v/>
      </c>
      <c r="L458" s="82"/>
      <c r="N458" s="90"/>
      <c r="O458" s="90"/>
      <c r="P458" s="90"/>
    </row>
    <row r="459" spans="4:16" x14ac:dyDescent="0.25">
      <c r="D459" t="str">
        <f>IF(LEN(F459)&lt;2,"",COUNTIFS(#REF!,F459,#REF!,"Yes"))</f>
        <v/>
      </c>
      <c r="E459" t="str">
        <f>IF(LEN(F459)&lt;2,"",COUNTIF(#REF!,F459))</f>
        <v/>
      </c>
      <c r="G459" t="str">
        <f>IF(LEN(F459)&lt;2,"",SUMIF(#REF!,F459,#REF!))</f>
        <v/>
      </c>
      <c r="H459" t="str">
        <f>IF(LEN(F459)&lt;2,"",SUMIF(#REF!,F459,#REF!))</f>
        <v/>
      </c>
      <c r="I459" s="82" t="str">
        <f t="shared" si="8"/>
        <v/>
      </c>
      <c r="L459" s="82"/>
      <c r="N459" s="90"/>
      <c r="O459" s="90"/>
      <c r="P459" s="90"/>
    </row>
    <row r="460" spans="4:16" x14ac:dyDescent="0.25">
      <c r="D460" t="str">
        <f>IF(LEN(F460)&lt;2,"",COUNTIFS(#REF!,F460,#REF!,"Yes"))</f>
        <v/>
      </c>
      <c r="E460" t="str">
        <f>IF(LEN(F460)&lt;2,"",COUNTIF(#REF!,F460))</f>
        <v/>
      </c>
      <c r="G460" t="str">
        <f>IF(LEN(F460)&lt;2,"",SUMIF(#REF!,F460,#REF!))</f>
        <v/>
      </c>
      <c r="H460" t="str">
        <f>IF(LEN(F460)&lt;2,"",SUMIF(#REF!,F460,#REF!))</f>
        <v/>
      </c>
      <c r="I460" s="82" t="str">
        <f t="shared" si="8"/>
        <v/>
      </c>
      <c r="L460" s="82"/>
      <c r="N460" s="90"/>
      <c r="O460" s="90"/>
      <c r="P460" s="90"/>
    </row>
    <row r="461" spans="4:16" x14ac:dyDescent="0.25">
      <c r="D461" t="str">
        <f>IF(LEN(F461)&lt;2,"",COUNTIFS(#REF!,F461,#REF!,"Yes"))</f>
        <v/>
      </c>
      <c r="E461" t="str">
        <f>IF(LEN(F461)&lt;2,"",COUNTIF(#REF!,F461))</f>
        <v/>
      </c>
      <c r="G461" t="str">
        <f>IF(LEN(F461)&lt;2,"",SUMIF(#REF!,F461,#REF!))</f>
        <v/>
      </c>
      <c r="H461" t="str">
        <f>IF(LEN(F461)&lt;2,"",SUMIF(#REF!,F461,#REF!))</f>
        <v/>
      </c>
      <c r="I461" s="82" t="str">
        <f t="shared" si="8"/>
        <v/>
      </c>
      <c r="L461" s="82"/>
      <c r="N461" s="90"/>
      <c r="O461" s="90"/>
      <c r="P461" s="90"/>
    </row>
    <row r="462" spans="4:16" x14ac:dyDescent="0.25">
      <c r="D462" t="str">
        <f>IF(LEN(F462)&lt;2,"",COUNTIFS(#REF!,F462,#REF!,"Yes"))</f>
        <v/>
      </c>
      <c r="E462" t="str">
        <f>IF(LEN(F462)&lt;2,"",COUNTIF(#REF!,F462))</f>
        <v/>
      </c>
      <c r="G462" t="str">
        <f>IF(LEN(F462)&lt;2,"",SUMIF(#REF!,F462,#REF!))</f>
        <v/>
      </c>
      <c r="H462" t="str">
        <f>IF(LEN(F462)&lt;2,"",SUMIF(#REF!,F462,#REF!))</f>
        <v/>
      </c>
      <c r="I462" s="82" t="str">
        <f t="shared" si="8"/>
        <v/>
      </c>
      <c r="L462" s="82"/>
      <c r="N462" s="90"/>
      <c r="O462" s="90"/>
      <c r="P462" s="90"/>
    </row>
    <row r="463" spans="4:16" x14ac:dyDescent="0.25">
      <c r="D463" t="str">
        <f>IF(LEN(F463)&lt;2,"",COUNTIFS(#REF!,F463,#REF!,"Yes"))</f>
        <v/>
      </c>
      <c r="E463" t="str">
        <f>IF(LEN(F463)&lt;2,"",COUNTIF(#REF!,F463))</f>
        <v/>
      </c>
      <c r="G463" t="str">
        <f>IF(LEN(F463)&lt;2,"",SUMIF(#REF!,F463,#REF!))</f>
        <v/>
      </c>
      <c r="H463" t="str">
        <f>IF(LEN(F463)&lt;2,"",SUMIF(#REF!,F463,#REF!))</f>
        <v/>
      </c>
      <c r="I463" s="82" t="str">
        <f t="shared" si="8"/>
        <v/>
      </c>
      <c r="L463" s="82"/>
      <c r="N463" s="90"/>
      <c r="O463" s="90"/>
      <c r="P463" s="90"/>
    </row>
    <row r="464" spans="4:16" x14ac:dyDescent="0.25">
      <c r="D464" t="str">
        <f>IF(LEN(F464)&lt;2,"",COUNTIFS(#REF!,F464,#REF!,"Yes"))</f>
        <v/>
      </c>
      <c r="E464" t="str">
        <f>IF(LEN(F464)&lt;2,"",COUNTIF(#REF!,F464))</f>
        <v/>
      </c>
      <c r="G464" t="str">
        <f>IF(LEN(F464)&lt;2,"",SUMIF(#REF!,F464,#REF!))</f>
        <v/>
      </c>
      <c r="H464" t="str">
        <f>IF(LEN(F464)&lt;2,"",SUMIF(#REF!,F464,#REF!))</f>
        <v/>
      </c>
      <c r="I464" s="82" t="str">
        <f t="shared" si="8"/>
        <v/>
      </c>
      <c r="L464" s="82"/>
      <c r="N464" s="90"/>
      <c r="O464" s="90"/>
      <c r="P464" s="90"/>
    </row>
    <row r="465" spans="4:16" x14ac:dyDescent="0.25">
      <c r="D465" t="str">
        <f>IF(LEN(F465)&lt;2,"",COUNTIFS(#REF!,F465,#REF!,"Yes"))</f>
        <v/>
      </c>
      <c r="E465" t="str">
        <f>IF(LEN(F465)&lt;2,"",COUNTIF(#REF!,F465))</f>
        <v/>
      </c>
      <c r="G465" t="str">
        <f>IF(LEN(F465)&lt;2,"",SUMIF(#REF!,F465,#REF!))</f>
        <v/>
      </c>
      <c r="H465" t="str">
        <f>IF(LEN(F465)&lt;2,"",SUMIF(#REF!,F465,#REF!))</f>
        <v/>
      </c>
      <c r="I465" s="82" t="str">
        <f t="shared" si="8"/>
        <v/>
      </c>
      <c r="L465" s="82"/>
      <c r="N465" s="90"/>
      <c r="O465" s="90"/>
      <c r="P465" s="90"/>
    </row>
    <row r="466" spans="4:16" x14ac:dyDescent="0.25">
      <c r="D466" t="str">
        <f>IF(LEN(F466)&lt;2,"",COUNTIFS(#REF!,F466,#REF!,"Yes"))</f>
        <v/>
      </c>
      <c r="E466" t="str">
        <f>IF(LEN(F466)&lt;2,"",COUNTIF(#REF!,F466))</f>
        <v/>
      </c>
      <c r="G466" t="str">
        <f>IF(LEN(F466)&lt;2,"",SUMIF(#REF!,F466,#REF!))</f>
        <v/>
      </c>
      <c r="H466" t="str">
        <f>IF(LEN(F466)&lt;2,"",SUMIF(#REF!,F466,#REF!))</f>
        <v/>
      </c>
      <c r="I466" s="82" t="str">
        <f t="shared" si="8"/>
        <v/>
      </c>
      <c r="L466" s="82"/>
      <c r="N466" s="90"/>
      <c r="O466" s="90"/>
      <c r="P466" s="90"/>
    </row>
    <row r="467" spans="4:16" x14ac:dyDescent="0.25">
      <c r="D467" t="str">
        <f>IF(LEN(F467)&lt;2,"",COUNTIFS(#REF!,F467,#REF!,"Yes"))</f>
        <v/>
      </c>
      <c r="E467" t="str">
        <f>IF(LEN(F467)&lt;2,"",COUNTIF(#REF!,F467))</f>
        <v/>
      </c>
      <c r="G467" t="str">
        <f>IF(LEN(F467)&lt;2,"",SUMIF(#REF!,F467,#REF!))</f>
        <v/>
      </c>
      <c r="H467" t="str">
        <f>IF(LEN(F467)&lt;2,"",SUMIF(#REF!,F467,#REF!))</f>
        <v/>
      </c>
      <c r="I467" s="82" t="str">
        <f t="shared" si="8"/>
        <v/>
      </c>
      <c r="L467" s="82"/>
      <c r="N467" s="90"/>
      <c r="O467" s="90"/>
      <c r="P467" s="90"/>
    </row>
    <row r="468" spans="4:16" x14ac:dyDescent="0.25">
      <c r="D468" t="str">
        <f>IF(LEN(F468)&lt;2,"",COUNTIFS(#REF!,F468,#REF!,"Yes"))</f>
        <v/>
      </c>
      <c r="E468" t="str">
        <f>IF(LEN(F468)&lt;2,"",COUNTIF(#REF!,F468))</f>
        <v/>
      </c>
      <c r="G468" t="str">
        <f>IF(LEN(F468)&lt;2,"",SUMIF(#REF!,F468,#REF!))</f>
        <v/>
      </c>
      <c r="H468" t="str">
        <f>IF(LEN(F468)&lt;2,"",SUMIF(#REF!,F468,#REF!))</f>
        <v/>
      </c>
      <c r="I468" s="82" t="str">
        <f t="shared" si="8"/>
        <v/>
      </c>
      <c r="L468" s="82"/>
      <c r="N468" s="90"/>
      <c r="O468" s="90"/>
      <c r="P468" s="90"/>
    </row>
    <row r="469" spans="4:16" x14ac:dyDescent="0.25">
      <c r="D469" t="str">
        <f>IF(LEN(F469)&lt;2,"",COUNTIFS(#REF!,F469,#REF!,"Yes"))</f>
        <v/>
      </c>
      <c r="E469" t="str">
        <f>IF(LEN(F469)&lt;2,"",COUNTIF(#REF!,F469))</f>
        <v/>
      </c>
      <c r="G469" t="str">
        <f>IF(LEN(F469)&lt;2,"",SUMIF(#REF!,F469,#REF!))</f>
        <v/>
      </c>
      <c r="H469" t="str">
        <f>IF(LEN(F469)&lt;2,"",SUMIF(#REF!,F469,#REF!))</f>
        <v/>
      </c>
      <c r="I469" s="82" t="str">
        <f t="shared" si="8"/>
        <v/>
      </c>
      <c r="L469" s="82"/>
      <c r="N469" s="90"/>
      <c r="O469" s="90"/>
      <c r="P469" s="90"/>
    </row>
    <row r="470" spans="4:16" x14ac:dyDescent="0.25">
      <c r="D470" t="str">
        <f>IF(LEN(F470)&lt;2,"",COUNTIFS(#REF!,F470,#REF!,"Yes"))</f>
        <v/>
      </c>
      <c r="E470" t="str">
        <f>IF(LEN(F470)&lt;2,"",COUNTIF(#REF!,F470))</f>
        <v/>
      </c>
      <c r="G470" t="str">
        <f>IF(LEN(F470)&lt;2,"",SUMIF(#REF!,F470,#REF!))</f>
        <v/>
      </c>
      <c r="H470" t="str">
        <f>IF(LEN(F470)&lt;2,"",SUMIF(#REF!,F470,#REF!))</f>
        <v/>
      </c>
      <c r="I470" s="82" t="str">
        <f t="shared" si="8"/>
        <v/>
      </c>
      <c r="L470" s="82"/>
      <c r="N470" s="90"/>
      <c r="O470" s="90"/>
      <c r="P470" s="90"/>
    </row>
    <row r="471" spans="4:16" x14ac:dyDescent="0.25">
      <c r="D471" t="str">
        <f>IF(LEN(F471)&lt;2,"",COUNTIFS(#REF!,F471,#REF!,"Yes"))</f>
        <v/>
      </c>
      <c r="E471" t="str">
        <f>IF(LEN(F471)&lt;2,"",COUNTIF(#REF!,F471))</f>
        <v/>
      </c>
      <c r="G471" t="str">
        <f>IF(LEN(F471)&lt;2,"",SUMIF(#REF!,F471,#REF!))</f>
        <v/>
      </c>
      <c r="H471" t="str">
        <f>IF(LEN(F471)&lt;2,"",SUMIF(#REF!,F471,#REF!))</f>
        <v/>
      </c>
      <c r="I471" s="82" t="str">
        <f t="shared" si="8"/>
        <v/>
      </c>
      <c r="L471" s="82"/>
      <c r="N471" s="90"/>
      <c r="O471" s="90"/>
      <c r="P471" s="90"/>
    </row>
    <row r="472" spans="4:16" x14ac:dyDescent="0.25">
      <c r="D472" t="str">
        <f>IF(LEN(F472)&lt;2,"",COUNTIFS(#REF!,F472,#REF!,"Yes"))</f>
        <v/>
      </c>
      <c r="E472" t="str">
        <f>IF(LEN(F472)&lt;2,"",COUNTIF(#REF!,F472))</f>
        <v/>
      </c>
      <c r="G472" t="str">
        <f>IF(LEN(F472)&lt;2,"",SUMIF(#REF!,F472,#REF!))</f>
        <v/>
      </c>
      <c r="H472" t="str">
        <f>IF(LEN(F472)&lt;2,"",SUMIF(#REF!,F472,#REF!))</f>
        <v/>
      </c>
      <c r="I472" s="82" t="str">
        <f t="shared" si="8"/>
        <v/>
      </c>
      <c r="L472" s="82"/>
      <c r="N472" s="90"/>
      <c r="O472" s="90"/>
      <c r="P472" s="90"/>
    </row>
    <row r="473" spans="4:16" x14ac:dyDescent="0.25">
      <c r="D473" t="str">
        <f>IF(LEN(F473)&lt;2,"",COUNTIFS(#REF!,F473,#REF!,"Yes"))</f>
        <v/>
      </c>
      <c r="E473" t="str">
        <f>IF(LEN(F473)&lt;2,"",COUNTIF(#REF!,F473))</f>
        <v/>
      </c>
      <c r="G473" t="str">
        <f>IF(LEN(F473)&lt;2,"",SUMIF(#REF!,F473,#REF!))</f>
        <v/>
      </c>
      <c r="H473" t="str">
        <f>IF(LEN(F473)&lt;2,"",SUMIF(#REF!,F473,#REF!))</f>
        <v/>
      </c>
      <c r="I473" s="82" t="str">
        <f t="shared" si="8"/>
        <v/>
      </c>
      <c r="L473" s="82"/>
      <c r="N473" s="90"/>
      <c r="O473" s="90"/>
      <c r="P473" s="90"/>
    </row>
    <row r="474" spans="4:16" x14ac:dyDescent="0.25">
      <c r="D474" t="str">
        <f>IF(LEN(F474)&lt;2,"",COUNTIFS(#REF!,F474,#REF!,"Yes"))</f>
        <v/>
      </c>
      <c r="E474" t="str">
        <f>IF(LEN(F474)&lt;2,"",COUNTIF(#REF!,F474))</f>
        <v/>
      </c>
      <c r="G474" t="str">
        <f>IF(LEN(F474)&lt;2,"",SUMIF(#REF!,F474,#REF!))</f>
        <v/>
      </c>
      <c r="H474" t="str">
        <f>IF(LEN(F474)&lt;2,"",SUMIF(#REF!,F474,#REF!))</f>
        <v/>
      </c>
      <c r="I474" s="82" t="str">
        <f t="shared" si="8"/>
        <v/>
      </c>
      <c r="L474" s="82"/>
      <c r="N474" s="90"/>
      <c r="O474" s="90"/>
      <c r="P474" s="90"/>
    </row>
    <row r="475" spans="4:16" x14ac:dyDescent="0.25">
      <c r="D475" t="str">
        <f>IF(LEN(F475)&lt;2,"",COUNTIFS(#REF!,F475,#REF!,"Yes"))</f>
        <v/>
      </c>
      <c r="E475" t="str">
        <f>IF(LEN(F475)&lt;2,"",COUNTIF(#REF!,F475))</f>
        <v/>
      </c>
      <c r="G475" t="str">
        <f>IF(LEN(F475)&lt;2,"",SUMIF(#REF!,F475,#REF!))</f>
        <v/>
      </c>
      <c r="H475" t="str">
        <f>IF(LEN(F475)&lt;2,"",SUMIF(#REF!,F475,#REF!))</f>
        <v/>
      </c>
      <c r="I475" s="82" t="str">
        <f t="shared" si="8"/>
        <v/>
      </c>
      <c r="L475" s="82"/>
      <c r="N475" s="90"/>
      <c r="O475" s="90"/>
      <c r="P475" s="90"/>
    </row>
    <row r="476" spans="4:16" x14ac:dyDescent="0.25">
      <c r="D476" t="str">
        <f>IF(LEN(F476)&lt;2,"",COUNTIFS(#REF!,F476,#REF!,"Yes"))</f>
        <v/>
      </c>
      <c r="E476" t="str">
        <f>IF(LEN(F476)&lt;2,"",COUNTIF(#REF!,F476))</f>
        <v/>
      </c>
      <c r="G476" t="str">
        <f>IF(LEN(F476)&lt;2,"",SUMIF(#REF!,F476,#REF!))</f>
        <v/>
      </c>
      <c r="H476" t="str">
        <f>IF(LEN(F476)&lt;2,"",SUMIF(#REF!,F476,#REF!))</f>
        <v/>
      </c>
      <c r="I476" s="82" t="str">
        <f t="shared" si="8"/>
        <v/>
      </c>
      <c r="L476" s="82"/>
      <c r="N476" s="90"/>
      <c r="O476" s="90"/>
      <c r="P476" s="90"/>
    </row>
    <row r="477" spans="4:16" x14ac:dyDescent="0.25">
      <c r="D477" t="str">
        <f>IF(LEN(F477)&lt;2,"",COUNTIFS(#REF!,F477,#REF!,"Yes"))</f>
        <v/>
      </c>
      <c r="E477" t="str">
        <f>IF(LEN(F477)&lt;2,"",COUNTIF(#REF!,F477))</f>
        <v/>
      </c>
      <c r="G477" t="str">
        <f>IF(LEN(F477)&lt;2,"",SUMIF(#REF!,F477,#REF!))</f>
        <v/>
      </c>
      <c r="H477" t="str">
        <f>IF(LEN(F477)&lt;2,"",SUMIF(#REF!,F477,#REF!))</f>
        <v/>
      </c>
      <c r="I477" s="82" t="str">
        <f t="shared" si="8"/>
        <v/>
      </c>
      <c r="L477" s="82"/>
      <c r="N477" s="90"/>
      <c r="O477" s="90"/>
      <c r="P477" s="90"/>
    </row>
    <row r="478" spans="4:16" x14ac:dyDescent="0.25">
      <c r="D478" t="str">
        <f>IF(LEN(F478)&lt;2,"",COUNTIFS(#REF!,F478,#REF!,"Yes"))</f>
        <v/>
      </c>
      <c r="E478" t="str">
        <f>IF(LEN(F478)&lt;2,"",COUNTIF(#REF!,F478))</f>
        <v/>
      </c>
      <c r="G478" t="str">
        <f>IF(LEN(F478)&lt;2,"",SUMIF(#REF!,F478,#REF!))</f>
        <v/>
      </c>
      <c r="H478" t="str">
        <f>IF(LEN(F478)&lt;2,"",SUMIF(#REF!,F478,#REF!))</f>
        <v/>
      </c>
      <c r="I478" s="82" t="str">
        <f t="shared" si="8"/>
        <v/>
      </c>
      <c r="L478" s="82"/>
      <c r="N478" s="90"/>
      <c r="O478" s="90"/>
      <c r="P478" s="90"/>
    </row>
    <row r="479" spans="4:16" x14ac:dyDescent="0.25">
      <c r="D479" t="str">
        <f>IF(LEN(F479)&lt;2,"",COUNTIFS(#REF!,F479,#REF!,"Yes"))</f>
        <v/>
      </c>
      <c r="E479" t="str">
        <f>IF(LEN(F479)&lt;2,"",COUNTIF(#REF!,F479))</f>
        <v/>
      </c>
      <c r="G479" t="str">
        <f>IF(LEN(F479)&lt;2,"",SUMIF(#REF!,F479,#REF!))</f>
        <v/>
      </c>
      <c r="H479" t="str">
        <f>IF(LEN(F479)&lt;2,"",SUMIF(#REF!,F479,#REF!))</f>
        <v/>
      </c>
      <c r="I479" s="82" t="str">
        <f t="shared" si="8"/>
        <v/>
      </c>
      <c r="L479" s="82"/>
      <c r="N479" s="90"/>
      <c r="O479" s="90"/>
      <c r="P479" s="90"/>
    </row>
    <row r="480" spans="4:16" x14ac:dyDescent="0.25">
      <c r="D480" t="str">
        <f>IF(LEN(F480)&lt;2,"",COUNTIFS(#REF!,F480,#REF!,"Yes"))</f>
        <v/>
      </c>
      <c r="E480" t="str">
        <f>IF(LEN(F480)&lt;2,"",COUNTIF(#REF!,F480))</f>
        <v/>
      </c>
      <c r="G480" t="str">
        <f>IF(LEN(F480)&lt;2,"",SUMIF(#REF!,F480,#REF!))</f>
        <v/>
      </c>
      <c r="H480" t="str">
        <f>IF(LEN(F480)&lt;2,"",SUMIF(#REF!,F480,#REF!))</f>
        <v/>
      </c>
      <c r="I480" s="82" t="str">
        <f t="shared" si="8"/>
        <v/>
      </c>
      <c r="L480" s="82"/>
      <c r="N480" s="90"/>
      <c r="O480" s="90"/>
      <c r="P480" s="90"/>
    </row>
    <row r="481" spans="4:16" x14ac:dyDescent="0.25">
      <c r="D481" t="str">
        <f>IF(LEN(F481)&lt;2,"",COUNTIFS(#REF!,F481,#REF!,"Yes"))</f>
        <v/>
      </c>
      <c r="E481" t="str">
        <f>IF(LEN(F481)&lt;2,"",COUNTIF(#REF!,F481))</f>
        <v/>
      </c>
      <c r="G481" t="str">
        <f>IF(LEN(F481)&lt;2,"",SUMIF(#REF!,F481,#REF!))</f>
        <v/>
      </c>
      <c r="H481" t="str">
        <f>IF(LEN(F481)&lt;2,"",SUMIF(#REF!,F481,#REF!))</f>
        <v/>
      </c>
      <c r="I481" s="82" t="str">
        <f t="shared" si="8"/>
        <v/>
      </c>
      <c r="L481" s="82"/>
      <c r="N481" s="90"/>
      <c r="O481" s="90"/>
      <c r="P481" s="90"/>
    </row>
    <row r="482" spans="4:16" x14ac:dyDescent="0.25">
      <c r="D482" t="str">
        <f>IF(LEN(F482)&lt;2,"",COUNTIFS(#REF!,F482,#REF!,"Yes"))</f>
        <v/>
      </c>
      <c r="E482" t="str">
        <f>IF(LEN(F482)&lt;2,"",COUNTIF(#REF!,F482))</f>
        <v/>
      </c>
      <c r="G482" t="str">
        <f>IF(LEN(F482)&lt;2,"",SUMIF(#REF!,F482,#REF!))</f>
        <v/>
      </c>
      <c r="H482" t="str">
        <f>IF(LEN(F482)&lt;2,"",SUMIF(#REF!,F482,#REF!))</f>
        <v/>
      </c>
      <c r="I482" s="82" t="str">
        <f t="shared" si="8"/>
        <v/>
      </c>
      <c r="L482" s="82"/>
      <c r="N482" s="90"/>
      <c r="O482" s="90"/>
      <c r="P482" s="90"/>
    </row>
    <row r="483" spans="4:16" x14ac:dyDescent="0.25">
      <c r="D483" t="str">
        <f>IF(LEN(F483)&lt;2,"",COUNTIFS(#REF!,F483,#REF!,"Yes"))</f>
        <v/>
      </c>
      <c r="E483" t="str">
        <f>IF(LEN(F483)&lt;2,"",COUNTIF(#REF!,F483))</f>
        <v/>
      </c>
      <c r="G483" t="str">
        <f>IF(LEN(F483)&lt;2,"",SUMIF(#REF!,F483,#REF!))</f>
        <v/>
      </c>
      <c r="H483" t="str">
        <f>IF(LEN(F483)&lt;2,"",SUMIF(#REF!,F483,#REF!))</f>
        <v/>
      </c>
      <c r="I483" s="82" t="str">
        <f t="shared" si="8"/>
        <v/>
      </c>
      <c r="L483" s="82"/>
      <c r="N483" s="90"/>
      <c r="O483" s="90"/>
      <c r="P483" s="90"/>
    </row>
    <row r="484" spans="4:16" x14ac:dyDescent="0.25">
      <c r="D484" t="str">
        <f>IF(LEN(F484)&lt;2,"",COUNTIFS(#REF!,F484,#REF!,"Yes"))</f>
        <v/>
      </c>
      <c r="E484" t="str">
        <f>IF(LEN(F484)&lt;2,"",COUNTIF(#REF!,F484))</f>
        <v/>
      </c>
      <c r="G484" t="str">
        <f>IF(LEN(F484)&lt;2,"",SUMIF(#REF!,F484,#REF!))</f>
        <v/>
      </c>
      <c r="H484" t="str">
        <f>IF(LEN(F484)&lt;2,"",SUMIF(#REF!,F484,#REF!))</f>
        <v/>
      </c>
      <c r="I484" s="82" t="str">
        <f t="shared" si="8"/>
        <v/>
      </c>
      <c r="L484" s="82"/>
      <c r="N484" s="90"/>
      <c r="O484" s="90"/>
      <c r="P484" s="90"/>
    </row>
    <row r="485" spans="4:16" x14ac:dyDescent="0.25">
      <c r="D485" t="str">
        <f>IF(LEN(F485)&lt;2,"",COUNTIFS(#REF!,F485,#REF!,"Yes"))</f>
        <v/>
      </c>
      <c r="E485" t="str">
        <f>IF(LEN(F485)&lt;2,"",COUNTIF(#REF!,F485))</f>
        <v/>
      </c>
      <c r="G485" t="str">
        <f>IF(LEN(F485)&lt;2,"",SUMIF(#REF!,F485,#REF!))</f>
        <v/>
      </c>
      <c r="H485" t="str">
        <f>IF(LEN(F485)&lt;2,"",SUMIF(#REF!,F485,#REF!))</f>
        <v/>
      </c>
      <c r="I485" s="82" t="str">
        <f t="shared" ref="I485:I500" si="9">IF(LEN(F485)&lt;2,"",(G485-H485)/G485)</f>
        <v/>
      </c>
      <c r="L485" s="82"/>
      <c r="N485" s="90"/>
      <c r="O485" s="90"/>
      <c r="P485" s="90"/>
    </row>
    <row r="486" spans="4:16" x14ac:dyDescent="0.25">
      <c r="D486" t="str">
        <f>IF(LEN(F486)&lt;2,"",COUNTIFS(#REF!,F486,#REF!,"Yes"))</f>
        <v/>
      </c>
      <c r="E486" t="str">
        <f>IF(LEN(F486)&lt;2,"",COUNTIF(#REF!,F486))</f>
        <v/>
      </c>
      <c r="G486" t="str">
        <f>IF(LEN(F486)&lt;2,"",SUMIF(#REF!,F486,#REF!))</f>
        <v/>
      </c>
      <c r="H486" t="str">
        <f>IF(LEN(F486)&lt;2,"",SUMIF(#REF!,F486,#REF!))</f>
        <v/>
      </c>
      <c r="I486" s="82" t="str">
        <f t="shared" si="9"/>
        <v/>
      </c>
      <c r="L486" s="82"/>
      <c r="N486" s="90"/>
      <c r="O486" s="90"/>
      <c r="P486" s="90"/>
    </row>
    <row r="487" spans="4:16" x14ac:dyDescent="0.25">
      <c r="D487" t="str">
        <f>IF(LEN(F487)&lt;2,"",COUNTIFS(#REF!,F487,#REF!,"Yes"))</f>
        <v/>
      </c>
      <c r="E487" t="str">
        <f>IF(LEN(F487)&lt;2,"",COUNTIF(#REF!,F487))</f>
        <v/>
      </c>
      <c r="G487" t="str">
        <f>IF(LEN(F487)&lt;2,"",SUMIF(#REF!,F487,#REF!))</f>
        <v/>
      </c>
      <c r="H487" t="str">
        <f>IF(LEN(F487)&lt;2,"",SUMIF(#REF!,F487,#REF!))</f>
        <v/>
      </c>
      <c r="I487" s="82" t="str">
        <f t="shared" si="9"/>
        <v/>
      </c>
      <c r="L487" s="82"/>
      <c r="N487" s="90"/>
      <c r="O487" s="90"/>
      <c r="P487" s="90"/>
    </row>
    <row r="488" spans="4:16" x14ac:dyDescent="0.25">
      <c r="D488" t="str">
        <f>IF(LEN(F488)&lt;2,"",COUNTIFS(#REF!,F488,#REF!,"Yes"))</f>
        <v/>
      </c>
      <c r="E488" t="str">
        <f>IF(LEN(F488)&lt;2,"",COUNTIF(#REF!,F488))</f>
        <v/>
      </c>
      <c r="G488" t="str">
        <f>IF(LEN(F488)&lt;2,"",SUMIF(#REF!,F488,#REF!))</f>
        <v/>
      </c>
      <c r="H488" t="str">
        <f>IF(LEN(F488)&lt;2,"",SUMIF(#REF!,F488,#REF!))</f>
        <v/>
      </c>
      <c r="I488" s="82" t="str">
        <f t="shared" si="9"/>
        <v/>
      </c>
      <c r="L488" s="82"/>
      <c r="N488" s="90"/>
      <c r="O488" s="90"/>
      <c r="P488" s="90"/>
    </row>
    <row r="489" spans="4:16" x14ac:dyDescent="0.25">
      <c r="D489" t="str">
        <f>IF(LEN(F489)&lt;2,"",COUNTIFS(#REF!,F489,#REF!,"Yes"))</f>
        <v/>
      </c>
      <c r="E489" t="str">
        <f>IF(LEN(F489)&lt;2,"",COUNTIF(#REF!,F489))</f>
        <v/>
      </c>
      <c r="G489" t="str">
        <f>IF(LEN(F489)&lt;2,"",SUMIF(#REF!,F489,#REF!))</f>
        <v/>
      </c>
      <c r="H489" t="str">
        <f>IF(LEN(F489)&lt;2,"",SUMIF(#REF!,F489,#REF!))</f>
        <v/>
      </c>
      <c r="I489" s="82" t="str">
        <f t="shared" si="9"/>
        <v/>
      </c>
      <c r="L489" s="82"/>
      <c r="N489" s="90"/>
      <c r="O489" s="90"/>
      <c r="P489" s="90"/>
    </row>
    <row r="490" spans="4:16" x14ac:dyDescent="0.25">
      <c r="D490" t="str">
        <f>IF(LEN(F490)&lt;2,"",COUNTIFS(#REF!,F490,#REF!,"Yes"))</f>
        <v/>
      </c>
      <c r="E490" t="str">
        <f>IF(LEN(F490)&lt;2,"",COUNTIF(#REF!,F490))</f>
        <v/>
      </c>
      <c r="G490" t="str">
        <f>IF(LEN(F490)&lt;2,"",SUMIF(#REF!,F490,#REF!))</f>
        <v/>
      </c>
      <c r="H490" t="str">
        <f>IF(LEN(F490)&lt;2,"",SUMIF(#REF!,F490,#REF!))</f>
        <v/>
      </c>
      <c r="I490" s="82" t="str">
        <f t="shared" si="9"/>
        <v/>
      </c>
      <c r="L490" s="82"/>
      <c r="N490" s="90"/>
      <c r="O490" s="90"/>
      <c r="P490" s="90"/>
    </row>
    <row r="491" spans="4:16" x14ac:dyDescent="0.25">
      <c r="D491" t="str">
        <f>IF(LEN(F491)&lt;2,"",COUNTIFS(#REF!,F491,#REF!,"Yes"))</f>
        <v/>
      </c>
      <c r="E491" t="str">
        <f>IF(LEN(F491)&lt;2,"",COUNTIF(#REF!,F491))</f>
        <v/>
      </c>
      <c r="G491" t="str">
        <f>IF(LEN(F491)&lt;2,"",SUMIF(#REF!,F491,#REF!))</f>
        <v/>
      </c>
      <c r="H491" t="str">
        <f>IF(LEN(F491)&lt;2,"",SUMIF(#REF!,F491,#REF!))</f>
        <v/>
      </c>
      <c r="I491" s="82" t="str">
        <f t="shared" si="9"/>
        <v/>
      </c>
      <c r="L491" s="82"/>
      <c r="N491" s="90"/>
      <c r="O491" s="90"/>
      <c r="P491" s="90"/>
    </row>
    <row r="492" spans="4:16" x14ac:dyDescent="0.25">
      <c r="D492" t="str">
        <f>IF(LEN(F492)&lt;2,"",COUNTIFS(#REF!,F492,#REF!,"Yes"))</f>
        <v/>
      </c>
      <c r="E492" t="str">
        <f>IF(LEN(F492)&lt;2,"",COUNTIF(#REF!,F492))</f>
        <v/>
      </c>
      <c r="G492" t="str">
        <f>IF(LEN(F492)&lt;2,"",SUMIF(#REF!,F492,#REF!))</f>
        <v/>
      </c>
      <c r="H492" t="str">
        <f>IF(LEN(F492)&lt;2,"",SUMIF(#REF!,F492,#REF!))</f>
        <v/>
      </c>
      <c r="I492" s="82" t="str">
        <f t="shared" si="9"/>
        <v/>
      </c>
      <c r="L492" s="82"/>
      <c r="N492" s="90"/>
      <c r="O492" s="90"/>
      <c r="P492" s="90"/>
    </row>
    <row r="493" spans="4:16" x14ac:dyDescent="0.25">
      <c r="D493" t="str">
        <f>IF(LEN(F493)&lt;2,"",COUNTIFS(#REF!,F493,#REF!,"Yes"))</f>
        <v/>
      </c>
      <c r="E493" t="str">
        <f>IF(LEN(F493)&lt;2,"",COUNTIF(#REF!,F493))</f>
        <v/>
      </c>
      <c r="G493" t="str">
        <f>IF(LEN(F493)&lt;2,"",SUMIF(#REF!,F493,#REF!))</f>
        <v/>
      </c>
      <c r="H493" t="str">
        <f>IF(LEN(F493)&lt;2,"",SUMIF(#REF!,F493,#REF!))</f>
        <v/>
      </c>
      <c r="I493" s="82" t="str">
        <f t="shared" si="9"/>
        <v/>
      </c>
      <c r="L493" s="82"/>
      <c r="N493" s="90"/>
      <c r="O493" s="90"/>
      <c r="P493" s="90"/>
    </row>
    <row r="494" spans="4:16" x14ac:dyDescent="0.25">
      <c r="D494" t="str">
        <f>IF(LEN(F494)&lt;2,"",COUNTIFS(#REF!,F494,#REF!,"Yes"))</f>
        <v/>
      </c>
      <c r="E494" t="str">
        <f>IF(LEN(F494)&lt;2,"",COUNTIF(#REF!,F494))</f>
        <v/>
      </c>
      <c r="G494" t="str">
        <f>IF(LEN(F494)&lt;2,"",SUMIF(#REF!,F494,#REF!))</f>
        <v/>
      </c>
      <c r="H494" t="str">
        <f>IF(LEN(F494)&lt;2,"",SUMIF(#REF!,F494,#REF!))</f>
        <v/>
      </c>
      <c r="I494" s="82" t="str">
        <f t="shared" si="9"/>
        <v/>
      </c>
      <c r="L494" s="82"/>
      <c r="N494" s="90"/>
      <c r="O494" s="90"/>
      <c r="P494" s="90"/>
    </row>
    <row r="495" spans="4:16" x14ac:dyDescent="0.25">
      <c r="D495" t="str">
        <f>IF(LEN(F495)&lt;2,"",COUNTIFS(#REF!,F495,#REF!,"Yes"))</f>
        <v/>
      </c>
      <c r="E495" t="str">
        <f>IF(LEN(F495)&lt;2,"",COUNTIF(#REF!,F495))</f>
        <v/>
      </c>
      <c r="G495" t="str">
        <f>IF(LEN(F495)&lt;2,"",SUMIF(#REF!,F495,#REF!))</f>
        <v/>
      </c>
      <c r="H495" t="str">
        <f>IF(LEN(F495)&lt;2,"",SUMIF(#REF!,F495,#REF!))</f>
        <v/>
      </c>
      <c r="I495" s="82" t="str">
        <f t="shared" si="9"/>
        <v/>
      </c>
      <c r="L495" s="82"/>
      <c r="N495" s="90"/>
      <c r="O495" s="90"/>
      <c r="P495" s="90"/>
    </row>
    <row r="496" spans="4:16" x14ac:dyDescent="0.25">
      <c r="D496" t="str">
        <f>IF(LEN(F496)&lt;2,"",COUNTIFS(#REF!,F496,#REF!,"Yes"))</f>
        <v/>
      </c>
      <c r="E496" t="str">
        <f>IF(LEN(F496)&lt;2,"",COUNTIF(#REF!,F496))</f>
        <v/>
      </c>
      <c r="G496" t="str">
        <f>IF(LEN(F496)&lt;2,"",SUMIF(#REF!,F496,#REF!))</f>
        <v/>
      </c>
      <c r="H496" t="str">
        <f>IF(LEN(F496)&lt;2,"",SUMIF(#REF!,F496,#REF!))</f>
        <v/>
      </c>
      <c r="I496" s="82" t="str">
        <f t="shared" si="9"/>
        <v/>
      </c>
      <c r="L496" s="82"/>
      <c r="N496" s="90"/>
      <c r="O496" s="90"/>
      <c r="P496" s="90"/>
    </row>
    <row r="497" spans="4:16" x14ac:dyDescent="0.25">
      <c r="D497" t="str">
        <f>IF(LEN(F497)&lt;2,"",COUNTIFS(#REF!,F497,#REF!,"Yes"))</f>
        <v/>
      </c>
      <c r="E497" t="str">
        <f>IF(LEN(F497)&lt;2,"",COUNTIF(#REF!,F497))</f>
        <v/>
      </c>
      <c r="G497" t="str">
        <f>IF(LEN(F497)&lt;2,"",SUMIF(#REF!,F497,#REF!))</f>
        <v/>
      </c>
      <c r="H497" t="str">
        <f>IF(LEN(F497)&lt;2,"",SUMIF(#REF!,F497,#REF!))</f>
        <v/>
      </c>
      <c r="I497" s="82" t="str">
        <f t="shared" si="9"/>
        <v/>
      </c>
      <c r="L497" s="82"/>
      <c r="N497" s="90"/>
      <c r="O497" s="90"/>
      <c r="P497" s="90"/>
    </row>
    <row r="498" spans="4:16" x14ac:dyDescent="0.25">
      <c r="D498" t="str">
        <f>IF(LEN(F498)&lt;2,"",COUNTIFS(#REF!,F498,#REF!,"Yes"))</f>
        <v/>
      </c>
      <c r="E498" t="str">
        <f>IF(LEN(F498)&lt;2,"",COUNTIF(#REF!,F498))</f>
        <v/>
      </c>
      <c r="G498" t="str">
        <f>IF(LEN(F498)&lt;2,"",SUMIF(#REF!,F498,#REF!))</f>
        <v/>
      </c>
      <c r="H498" t="str">
        <f>IF(LEN(F498)&lt;2,"",SUMIF(#REF!,F498,#REF!))</f>
        <v/>
      </c>
      <c r="I498" s="82" t="str">
        <f t="shared" si="9"/>
        <v/>
      </c>
      <c r="L498" s="82"/>
      <c r="N498" s="90"/>
      <c r="O498" s="90"/>
      <c r="P498" s="90"/>
    </row>
    <row r="499" spans="4:16" x14ac:dyDescent="0.25">
      <c r="D499" t="str">
        <f>IF(LEN(F499)&lt;2,"",COUNTIFS(#REF!,F499,#REF!,"Yes"))</f>
        <v/>
      </c>
      <c r="E499" t="str">
        <f>IF(LEN(F499)&lt;2,"",COUNTIF(#REF!,F499))</f>
        <v/>
      </c>
      <c r="G499" t="str">
        <f>IF(LEN(F499)&lt;2,"",SUMIF(#REF!,F499,#REF!))</f>
        <v/>
      </c>
      <c r="H499" t="str">
        <f>IF(LEN(F499)&lt;2,"",SUMIF(#REF!,F499,#REF!))</f>
        <v/>
      </c>
      <c r="I499" s="82" t="str">
        <f t="shared" si="9"/>
        <v/>
      </c>
      <c r="L499" s="82"/>
      <c r="N499" s="90"/>
      <c r="O499" s="90"/>
      <c r="P499" s="90"/>
    </row>
    <row r="500" spans="4:16" x14ac:dyDescent="0.25">
      <c r="D500" t="str">
        <f>IF(LEN(F500)&lt;2,"",COUNTIFS(#REF!,F500,#REF!,"Yes"))</f>
        <v/>
      </c>
      <c r="E500" t="str">
        <f>IF(LEN(F500)&lt;2,"",COUNTIF(#REF!,F500))</f>
        <v/>
      </c>
      <c r="G500" t="str">
        <f>IF(LEN(F500)&lt;2,"",SUMIF(#REF!,F500,#REF!))</f>
        <v/>
      </c>
      <c r="H500" t="str">
        <f>IF(LEN(F500)&lt;2,"",SUMIF(#REF!,F500,#REF!))</f>
        <v/>
      </c>
      <c r="I500" s="82" t="str">
        <f t="shared" si="9"/>
        <v/>
      </c>
      <c r="L500" s="82"/>
      <c r="N500" s="90"/>
      <c r="O500" s="90"/>
      <c r="P500" s="90"/>
    </row>
  </sheetData>
  <sortState ref="C3:P9">
    <sortCondition ref="F3:F53"/>
  </sortState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B33"/>
  <sheetViews>
    <sheetView workbookViewId="0">
      <selection activeCell="B21" sqref="B21:B28"/>
    </sheetView>
  </sheetViews>
  <sheetFormatPr defaultRowHeight="15" x14ac:dyDescent="0.25"/>
  <cols>
    <col min="1" max="1" width="47.7109375" customWidth="1"/>
    <col min="2" max="2" width="49.85546875" bestFit="1" customWidth="1"/>
    <col min="3" max="3" width="13.85546875" bestFit="1" customWidth="1"/>
    <col min="4" max="4" width="30.28515625" bestFit="1" customWidth="1"/>
    <col min="5" max="5" width="13.7109375" bestFit="1" customWidth="1"/>
    <col min="6" max="6" width="6.28515625" bestFit="1" customWidth="1"/>
    <col min="7" max="7" width="11.28515625" bestFit="1" customWidth="1"/>
    <col min="8" max="8" width="72.42578125" bestFit="1" customWidth="1"/>
    <col min="9" max="9" width="4.28515625" bestFit="1" customWidth="1"/>
    <col min="10" max="10" width="8.7109375" bestFit="1" customWidth="1"/>
    <col min="11" max="11" width="4.28515625" bestFit="1" customWidth="1"/>
    <col min="12" max="12" width="8.7109375" bestFit="1" customWidth="1"/>
    <col min="13" max="13" width="12.28515625" bestFit="1" customWidth="1"/>
    <col min="14" max="14" width="12" customWidth="1"/>
    <col min="15" max="15" width="12.28515625" bestFit="1" customWidth="1"/>
  </cols>
  <sheetData>
    <row r="2" spans="1:2" x14ac:dyDescent="0.25">
      <c r="A2" s="106" t="s">
        <v>237</v>
      </c>
      <c r="B2" s="107" t="s">
        <v>238</v>
      </c>
    </row>
    <row r="3" spans="1:2" x14ac:dyDescent="0.25">
      <c r="A3" s="104" t="s">
        <v>179</v>
      </c>
      <c r="B3" s="105">
        <v>1E-3</v>
      </c>
    </row>
    <row r="4" spans="1:2" x14ac:dyDescent="0.25">
      <c r="A4" s="99" t="s">
        <v>178</v>
      </c>
      <c r="B4" s="103">
        <v>0.01</v>
      </c>
    </row>
    <row r="5" spans="1:2" x14ac:dyDescent="0.25">
      <c r="A5" s="98" t="s">
        <v>177</v>
      </c>
      <c r="B5" s="102">
        <v>0.1</v>
      </c>
    </row>
    <row r="6" spans="1:2" x14ac:dyDescent="0.25">
      <c r="A6" s="99" t="s">
        <v>176</v>
      </c>
      <c r="B6" s="103">
        <v>0.25</v>
      </c>
    </row>
    <row r="7" spans="1:2" x14ac:dyDescent="0.25">
      <c r="A7" s="98" t="s">
        <v>175</v>
      </c>
      <c r="B7" s="102">
        <v>0.5</v>
      </c>
    </row>
    <row r="8" spans="1:2" x14ac:dyDescent="0.25">
      <c r="A8" s="99" t="s">
        <v>174</v>
      </c>
      <c r="B8" s="103">
        <v>1</v>
      </c>
    </row>
    <row r="9" spans="1:2" x14ac:dyDescent="0.25">
      <c r="A9" s="100" t="s">
        <v>172</v>
      </c>
      <c r="B9" s="101" t="s">
        <v>241</v>
      </c>
    </row>
    <row r="10" spans="1:2" x14ac:dyDescent="0.25">
      <c r="A10" s="97"/>
    </row>
    <row r="11" spans="1:2" x14ac:dyDescent="0.25">
      <c r="A11" s="108" t="s">
        <v>239</v>
      </c>
      <c r="B11" s="109" t="s">
        <v>240</v>
      </c>
    </row>
    <row r="12" spans="1:2" x14ac:dyDescent="0.25">
      <c r="A12" s="110" t="s">
        <v>171</v>
      </c>
      <c r="B12" s="111">
        <v>5.0000000000000001E-3</v>
      </c>
    </row>
    <row r="13" spans="1:2" x14ac:dyDescent="0.25">
      <c r="A13" s="98" t="s">
        <v>170</v>
      </c>
      <c r="B13" s="111">
        <v>0.03</v>
      </c>
    </row>
    <row r="14" spans="1:2" x14ac:dyDescent="0.25">
      <c r="A14" s="99" t="s">
        <v>169</v>
      </c>
      <c r="B14" s="111">
        <v>0.15</v>
      </c>
    </row>
    <row r="15" spans="1:2" x14ac:dyDescent="0.25">
      <c r="A15" s="98" t="s">
        <v>168</v>
      </c>
      <c r="B15" s="111">
        <v>0.375</v>
      </c>
    </row>
    <row r="16" spans="1:2" x14ac:dyDescent="0.25">
      <c r="A16" s="99" t="s">
        <v>167</v>
      </c>
      <c r="B16" s="111">
        <v>0.625</v>
      </c>
    </row>
    <row r="17" spans="1:2" x14ac:dyDescent="0.25">
      <c r="A17" s="98" t="s">
        <v>166</v>
      </c>
      <c r="B17" s="111">
        <v>0.85</v>
      </c>
    </row>
    <row r="18" spans="1:2" x14ac:dyDescent="0.25">
      <c r="A18" s="112" t="s">
        <v>164</v>
      </c>
      <c r="B18" s="113">
        <v>0.97499999999999998</v>
      </c>
    </row>
    <row r="19" spans="1:2" x14ac:dyDescent="0.25">
      <c r="A19" s="97"/>
    </row>
    <row r="20" spans="1:2" x14ac:dyDescent="0.25">
      <c r="A20" s="106" t="s">
        <v>242</v>
      </c>
      <c r="B20" s="107" t="s">
        <v>243</v>
      </c>
    </row>
    <row r="21" spans="1:2" x14ac:dyDescent="0.25">
      <c r="A21" s="104" t="s">
        <v>163</v>
      </c>
      <c r="B21" s="111">
        <v>0</v>
      </c>
    </row>
    <row r="22" spans="1:2" x14ac:dyDescent="0.25">
      <c r="A22" s="99" t="s">
        <v>162</v>
      </c>
      <c r="B22" s="111">
        <v>5.0000000000000001E-3</v>
      </c>
    </row>
    <row r="23" spans="1:2" x14ac:dyDescent="0.25">
      <c r="A23" s="98" t="s">
        <v>161</v>
      </c>
      <c r="B23" s="111">
        <v>0.03</v>
      </c>
    </row>
    <row r="24" spans="1:2" x14ac:dyDescent="0.25">
      <c r="A24" s="99" t="s">
        <v>160</v>
      </c>
      <c r="B24" s="111">
        <v>0.15</v>
      </c>
    </row>
    <row r="25" spans="1:2" x14ac:dyDescent="0.25">
      <c r="A25" s="98" t="s">
        <v>159</v>
      </c>
      <c r="B25" s="111">
        <v>0.375</v>
      </c>
    </row>
    <row r="26" spans="1:2" x14ac:dyDescent="0.25">
      <c r="A26" s="99" t="s">
        <v>158</v>
      </c>
      <c r="B26" s="111">
        <v>0.625</v>
      </c>
    </row>
    <row r="27" spans="1:2" x14ac:dyDescent="0.25">
      <c r="A27" s="98" t="s">
        <v>157</v>
      </c>
      <c r="B27" s="111">
        <v>0.85</v>
      </c>
    </row>
    <row r="28" spans="1:2" x14ac:dyDescent="0.25">
      <c r="A28" s="112" t="s">
        <v>154</v>
      </c>
      <c r="B28" s="113">
        <v>0.97499999999999998</v>
      </c>
    </row>
    <row r="29" spans="1:2" x14ac:dyDescent="0.25">
      <c r="A29" s="97"/>
    </row>
    <row r="30" spans="1:2" x14ac:dyDescent="0.25">
      <c r="A30" s="97"/>
    </row>
    <row r="31" spans="1:2" x14ac:dyDescent="0.25">
      <c r="A31" s="97"/>
    </row>
    <row r="32" spans="1:2" x14ac:dyDescent="0.25">
      <c r="A32" s="97"/>
    </row>
    <row r="33" spans="1:1" x14ac:dyDescent="0.25">
      <c r="A33" s="97"/>
    </row>
  </sheetData>
  <sheetProtection algorithmName="SHA-512" hashValue="XOJPLAlz07CeEVC6kZTpIWIyngP/y9cTCaPnqSCA0BTvLFrpDOT+VxxcVhOAV0bL69AZv2EJgMJwUXLjXhGh+Q==" saltValue="3ridgwZaACtBtCSf56BcfA==" spinCount="100000" sheet="1" insertColumns="0" insertRows="0" insertHyperlinks="0" deleteColumns="0" deleteRows="0" sort="0" autoFilter="0" pivotTables="0"/>
  <sortState ref="A21:B28">
    <sortCondition ref="A21:A28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60"/>
  <sheetViews>
    <sheetView topLeftCell="B1" workbookViewId="0">
      <selection activeCell="G30" sqref="G30"/>
    </sheetView>
  </sheetViews>
  <sheetFormatPr defaultRowHeight="15" x14ac:dyDescent="0.25"/>
  <cols>
    <col min="1" max="2" width="8.7109375" bestFit="1" customWidth="1"/>
    <col min="3" max="3" width="29.42578125" bestFit="1" customWidth="1"/>
    <col min="4" max="4" width="7.28515625" bestFit="1" customWidth="1"/>
    <col min="5" max="5" width="18.5703125" bestFit="1" customWidth="1"/>
    <col min="6" max="6" width="12.7109375" bestFit="1" customWidth="1"/>
    <col min="7" max="7" width="29.42578125" bestFit="1" customWidth="1"/>
    <col min="8" max="8" width="49.85546875" bestFit="1" customWidth="1"/>
    <col min="9" max="9" width="13.85546875" bestFit="1" customWidth="1"/>
    <col min="10" max="10" width="30.28515625" bestFit="1" customWidth="1"/>
    <col min="11" max="11" width="13.7109375" bestFit="1" customWidth="1"/>
    <col min="12" max="12" width="6.28515625" bestFit="1" customWidth="1"/>
    <col min="13" max="13" width="11.28515625" bestFit="1" customWidth="1"/>
    <col min="14" max="14" width="72.42578125" bestFit="1" customWidth="1"/>
    <col min="15" max="15" width="4.28515625" bestFit="1" customWidth="1"/>
    <col min="16" max="16" width="8.7109375" bestFit="1" customWidth="1"/>
    <col min="17" max="17" width="4.28515625" bestFit="1" customWidth="1"/>
    <col min="18" max="18" width="8.7109375" bestFit="1" customWidth="1"/>
    <col min="19" max="19" width="12.28515625" bestFit="1" customWidth="1"/>
    <col min="20" max="20" width="12" customWidth="1"/>
    <col min="21" max="21" width="12.28515625" bestFit="1" customWidth="1"/>
  </cols>
  <sheetData>
    <row r="1" spans="1:21" x14ac:dyDescent="0.25">
      <c r="A1" t="s">
        <v>236</v>
      </c>
      <c r="B1" t="s">
        <v>235</v>
      </c>
      <c r="C1" t="s">
        <v>234</v>
      </c>
      <c r="D1" t="s">
        <v>233</v>
      </c>
      <c r="E1" t="s">
        <v>232</v>
      </c>
      <c r="F1" t="s">
        <v>231</v>
      </c>
      <c r="G1" t="s">
        <v>230</v>
      </c>
      <c r="H1" t="s">
        <v>229</v>
      </c>
      <c r="I1" t="s">
        <v>228</v>
      </c>
      <c r="J1" t="s">
        <v>227</v>
      </c>
      <c r="K1" t="s">
        <v>226</v>
      </c>
      <c r="L1" t="s">
        <v>225</v>
      </c>
      <c r="M1" t="s">
        <v>224</v>
      </c>
      <c r="N1" t="s">
        <v>223</v>
      </c>
      <c r="O1" t="s">
        <v>222</v>
      </c>
      <c r="P1" t="s">
        <v>221</v>
      </c>
      <c r="Q1" t="s">
        <v>220</v>
      </c>
      <c r="R1" t="s">
        <v>219</v>
      </c>
      <c r="S1" t="s">
        <v>218</v>
      </c>
      <c r="T1" t="s">
        <v>217</v>
      </c>
      <c r="U1" t="s">
        <v>216</v>
      </c>
    </row>
    <row r="2" spans="1:21" x14ac:dyDescent="0.25">
      <c r="A2" s="95" t="s">
        <v>156</v>
      </c>
      <c r="B2" s="95" t="s">
        <v>156</v>
      </c>
      <c r="C2" s="95" t="s">
        <v>215</v>
      </c>
      <c r="D2" s="95" t="s">
        <v>212</v>
      </c>
      <c r="E2" s="95"/>
      <c r="F2" s="95"/>
      <c r="G2" s="95"/>
      <c r="H2" s="95"/>
      <c r="I2" s="95" t="s">
        <v>153</v>
      </c>
      <c r="J2" s="95" t="s">
        <v>152</v>
      </c>
      <c r="K2" s="95" t="s">
        <v>151</v>
      </c>
      <c r="L2" s="95" t="s">
        <v>150</v>
      </c>
      <c r="M2" s="95" t="s">
        <v>147</v>
      </c>
      <c r="N2" s="96" t="s">
        <v>149</v>
      </c>
      <c r="O2">
        <v>0.5</v>
      </c>
      <c r="P2" s="95" t="s">
        <v>148</v>
      </c>
      <c r="Q2">
        <v>0.5</v>
      </c>
      <c r="R2" s="95" t="s">
        <v>148</v>
      </c>
      <c r="S2" s="95" t="s">
        <v>147</v>
      </c>
      <c r="T2">
        <v>4</v>
      </c>
      <c r="U2" s="95" t="s">
        <v>147</v>
      </c>
    </row>
    <row r="3" spans="1:21" x14ac:dyDescent="0.25">
      <c r="A3" s="95" t="s">
        <v>156</v>
      </c>
      <c r="B3" s="95" t="s">
        <v>156</v>
      </c>
      <c r="C3" s="95" t="s">
        <v>214</v>
      </c>
      <c r="D3" s="95" t="s">
        <v>212</v>
      </c>
      <c r="E3" s="95" t="s">
        <v>213</v>
      </c>
      <c r="F3" s="95"/>
      <c r="G3" s="95"/>
      <c r="H3" s="95"/>
      <c r="I3" s="95" t="s">
        <v>153</v>
      </c>
      <c r="J3" s="95" t="s">
        <v>152</v>
      </c>
      <c r="K3" s="95" t="s">
        <v>151</v>
      </c>
      <c r="L3" s="95" t="s">
        <v>150</v>
      </c>
      <c r="M3" s="95" t="s">
        <v>147</v>
      </c>
      <c r="N3" s="96" t="s">
        <v>149</v>
      </c>
      <c r="O3">
        <v>0.5</v>
      </c>
      <c r="P3" s="95" t="s">
        <v>148</v>
      </c>
      <c r="Q3">
        <v>0.5</v>
      </c>
      <c r="R3" s="95" t="s">
        <v>148</v>
      </c>
      <c r="S3" s="95" t="s">
        <v>147</v>
      </c>
      <c r="T3">
        <v>4</v>
      </c>
      <c r="U3" s="95" t="s">
        <v>147</v>
      </c>
    </row>
    <row r="4" spans="1:21" x14ac:dyDescent="0.25">
      <c r="A4" s="95" t="s">
        <v>156</v>
      </c>
      <c r="B4" s="95" t="s">
        <v>156</v>
      </c>
      <c r="C4" s="95" t="s">
        <v>181</v>
      </c>
      <c r="D4" s="95" t="s">
        <v>212</v>
      </c>
      <c r="E4" s="95"/>
      <c r="F4" s="95"/>
      <c r="G4" s="95"/>
      <c r="H4" s="95"/>
      <c r="I4" s="95" t="s">
        <v>153</v>
      </c>
      <c r="J4" s="95" t="s">
        <v>152</v>
      </c>
      <c r="K4" s="95" t="s">
        <v>151</v>
      </c>
      <c r="L4" s="95" t="s">
        <v>150</v>
      </c>
      <c r="M4" s="95" t="s">
        <v>147</v>
      </c>
      <c r="N4" s="96" t="s">
        <v>149</v>
      </c>
      <c r="O4">
        <v>0.5</v>
      </c>
      <c r="P4" s="95" t="s">
        <v>148</v>
      </c>
      <c r="Q4">
        <v>0.5</v>
      </c>
      <c r="R4" s="95" t="s">
        <v>148</v>
      </c>
      <c r="S4" s="95" t="s">
        <v>147</v>
      </c>
      <c r="T4">
        <v>4</v>
      </c>
      <c r="U4" s="95" t="s">
        <v>147</v>
      </c>
    </row>
    <row r="5" spans="1:21" x14ac:dyDescent="0.25">
      <c r="A5" s="95" t="s">
        <v>156</v>
      </c>
      <c r="B5" s="95" t="s">
        <v>156</v>
      </c>
      <c r="C5" s="95" t="s">
        <v>173</v>
      </c>
      <c r="D5" s="95" t="s">
        <v>212</v>
      </c>
      <c r="E5" s="95"/>
      <c r="F5" s="95"/>
      <c r="G5" s="95"/>
      <c r="H5" s="95"/>
      <c r="I5" s="95" t="s">
        <v>153</v>
      </c>
      <c r="J5" s="95" t="s">
        <v>152</v>
      </c>
      <c r="K5" s="95" t="s">
        <v>151</v>
      </c>
      <c r="L5" s="95" t="s">
        <v>150</v>
      </c>
      <c r="M5" s="95" t="s">
        <v>147</v>
      </c>
      <c r="N5" s="96" t="s">
        <v>149</v>
      </c>
      <c r="O5">
        <v>0.5</v>
      </c>
      <c r="P5" s="95" t="s">
        <v>148</v>
      </c>
      <c r="Q5">
        <v>0.5</v>
      </c>
      <c r="R5" s="95" t="s">
        <v>148</v>
      </c>
      <c r="S5" s="95" t="s">
        <v>147</v>
      </c>
      <c r="T5">
        <v>4</v>
      </c>
      <c r="U5" s="95" t="s">
        <v>147</v>
      </c>
    </row>
    <row r="6" spans="1:21" x14ac:dyDescent="0.25">
      <c r="A6" s="95" t="s">
        <v>156</v>
      </c>
      <c r="B6" s="95" t="s">
        <v>156</v>
      </c>
      <c r="C6" s="95" t="s">
        <v>165</v>
      </c>
      <c r="D6" s="95" t="s">
        <v>212</v>
      </c>
      <c r="E6" s="95"/>
      <c r="F6" s="95"/>
      <c r="G6" s="95"/>
      <c r="H6" s="95"/>
      <c r="I6" s="95" t="s">
        <v>153</v>
      </c>
      <c r="J6" s="95" t="s">
        <v>152</v>
      </c>
      <c r="K6" s="95" t="s">
        <v>151</v>
      </c>
      <c r="L6" s="95" t="s">
        <v>150</v>
      </c>
      <c r="M6" s="95" t="s">
        <v>147</v>
      </c>
      <c r="N6" s="96" t="s">
        <v>149</v>
      </c>
      <c r="O6">
        <v>0.5</v>
      </c>
      <c r="P6" s="95" t="s">
        <v>148</v>
      </c>
      <c r="Q6">
        <v>0.5</v>
      </c>
      <c r="R6" s="95" t="s">
        <v>148</v>
      </c>
      <c r="S6" s="95" t="s">
        <v>147</v>
      </c>
      <c r="T6">
        <v>4</v>
      </c>
      <c r="U6" s="95" t="s">
        <v>147</v>
      </c>
    </row>
    <row r="7" spans="1:21" x14ac:dyDescent="0.25">
      <c r="A7" s="95" t="s">
        <v>156</v>
      </c>
      <c r="B7" s="95" t="s">
        <v>156</v>
      </c>
      <c r="C7" s="95" t="s">
        <v>155</v>
      </c>
      <c r="D7" s="95" t="s">
        <v>212</v>
      </c>
      <c r="E7" s="95"/>
      <c r="F7" s="95"/>
      <c r="G7" s="95"/>
      <c r="H7" s="95"/>
      <c r="I7" s="95" t="s">
        <v>153</v>
      </c>
      <c r="J7" s="95" t="s">
        <v>152</v>
      </c>
      <c r="K7" s="95" t="s">
        <v>151</v>
      </c>
      <c r="L7" s="95" t="s">
        <v>150</v>
      </c>
      <c r="M7" s="95" t="s">
        <v>147</v>
      </c>
      <c r="N7" s="96" t="s">
        <v>149</v>
      </c>
      <c r="O7">
        <v>0.5</v>
      </c>
      <c r="P7" s="95" t="s">
        <v>148</v>
      </c>
      <c r="Q7">
        <v>0.5</v>
      </c>
      <c r="R7" s="95" t="s">
        <v>148</v>
      </c>
      <c r="S7" s="95" t="s">
        <v>147</v>
      </c>
      <c r="T7">
        <v>4</v>
      </c>
      <c r="U7" s="95" t="s">
        <v>147</v>
      </c>
    </row>
    <row r="8" spans="1:21" x14ac:dyDescent="0.25">
      <c r="A8" s="95"/>
      <c r="B8" s="95"/>
      <c r="C8" s="95"/>
      <c r="D8" s="95"/>
      <c r="E8" s="95"/>
      <c r="F8" s="95" t="s">
        <v>156</v>
      </c>
      <c r="G8" s="95" t="s">
        <v>181</v>
      </c>
      <c r="H8" s="95" t="s">
        <v>211</v>
      </c>
      <c r="I8" s="95" t="s">
        <v>153</v>
      </c>
      <c r="J8" s="95" t="s">
        <v>152</v>
      </c>
      <c r="K8" s="95" t="s">
        <v>151</v>
      </c>
      <c r="L8" s="95" t="s">
        <v>150</v>
      </c>
      <c r="M8" s="95" t="s">
        <v>147</v>
      </c>
      <c r="N8" s="96" t="s">
        <v>149</v>
      </c>
      <c r="O8">
        <v>0.5</v>
      </c>
      <c r="P8" s="95" t="s">
        <v>148</v>
      </c>
      <c r="Q8">
        <v>0.5</v>
      </c>
      <c r="R8" s="95" t="s">
        <v>148</v>
      </c>
      <c r="S8" s="95" t="s">
        <v>147</v>
      </c>
      <c r="T8">
        <v>4</v>
      </c>
      <c r="U8" s="95" t="s">
        <v>147</v>
      </c>
    </row>
    <row r="9" spans="1:21" x14ac:dyDescent="0.25">
      <c r="A9" s="95"/>
      <c r="B9" s="95"/>
      <c r="C9" s="95"/>
      <c r="D9" s="95"/>
      <c r="E9" s="95"/>
      <c r="F9" s="95" t="s">
        <v>156</v>
      </c>
      <c r="G9" s="95" t="s">
        <v>181</v>
      </c>
      <c r="H9" s="95" t="s">
        <v>210</v>
      </c>
      <c r="I9" s="95" t="s">
        <v>153</v>
      </c>
      <c r="J9" s="95" t="s">
        <v>152</v>
      </c>
      <c r="K9" s="95" t="s">
        <v>151</v>
      </c>
      <c r="L9" s="95" t="s">
        <v>150</v>
      </c>
      <c r="M9" s="95" t="s">
        <v>147</v>
      </c>
      <c r="N9" s="96" t="s">
        <v>149</v>
      </c>
      <c r="O9">
        <v>0.5</v>
      </c>
      <c r="P9" s="95" t="s">
        <v>148</v>
      </c>
      <c r="Q9">
        <v>0.5</v>
      </c>
      <c r="R9" s="95" t="s">
        <v>148</v>
      </c>
      <c r="S9" s="95" t="s">
        <v>147</v>
      </c>
      <c r="T9">
        <v>4</v>
      </c>
      <c r="U9" s="95" t="s">
        <v>147</v>
      </c>
    </row>
    <row r="10" spans="1:21" x14ac:dyDescent="0.25">
      <c r="A10" s="95"/>
      <c r="B10" s="95"/>
      <c r="C10" s="95"/>
      <c r="D10" s="95"/>
      <c r="E10" s="95"/>
      <c r="F10" s="95" t="s">
        <v>156</v>
      </c>
      <c r="G10" s="95" t="s">
        <v>181</v>
      </c>
      <c r="H10" s="95" t="s">
        <v>209</v>
      </c>
      <c r="I10" s="95" t="s">
        <v>153</v>
      </c>
      <c r="J10" s="95" t="s">
        <v>152</v>
      </c>
      <c r="K10" s="95" t="s">
        <v>151</v>
      </c>
      <c r="L10" s="95" t="s">
        <v>150</v>
      </c>
      <c r="M10" s="95" t="s">
        <v>147</v>
      </c>
      <c r="N10" s="96" t="s">
        <v>149</v>
      </c>
      <c r="O10">
        <v>0.5</v>
      </c>
      <c r="P10" s="95" t="s">
        <v>148</v>
      </c>
      <c r="Q10">
        <v>0.5</v>
      </c>
      <c r="R10" s="95" t="s">
        <v>148</v>
      </c>
      <c r="S10" s="95" t="s">
        <v>147</v>
      </c>
      <c r="T10">
        <v>4</v>
      </c>
      <c r="U10" s="95" t="s">
        <v>147</v>
      </c>
    </row>
    <row r="11" spans="1:21" x14ac:dyDescent="0.25">
      <c r="A11" s="95"/>
      <c r="B11" s="95"/>
      <c r="C11" s="95"/>
      <c r="D11" s="95"/>
      <c r="E11" s="95"/>
      <c r="F11" s="95" t="s">
        <v>156</v>
      </c>
      <c r="G11" s="95" t="s">
        <v>181</v>
      </c>
      <c r="H11" s="95" t="s">
        <v>208</v>
      </c>
      <c r="I11" s="95" t="s">
        <v>153</v>
      </c>
      <c r="J11" s="95" t="s">
        <v>152</v>
      </c>
      <c r="K11" s="95" t="s">
        <v>151</v>
      </c>
      <c r="L11" s="95" t="s">
        <v>150</v>
      </c>
      <c r="M11" s="95" t="s">
        <v>147</v>
      </c>
      <c r="N11" s="96" t="s">
        <v>149</v>
      </c>
      <c r="O11">
        <v>0.5</v>
      </c>
      <c r="P11" s="95" t="s">
        <v>148</v>
      </c>
      <c r="Q11">
        <v>0.5</v>
      </c>
      <c r="R11" s="95" t="s">
        <v>148</v>
      </c>
      <c r="S11" s="95" t="s">
        <v>147</v>
      </c>
      <c r="T11">
        <v>4</v>
      </c>
      <c r="U11" s="95" t="s">
        <v>147</v>
      </c>
    </row>
    <row r="12" spans="1:21" x14ac:dyDescent="0.25">
      <c r="A12" s="95"/>
      <c r="B12" s="95"/>
      <c r="C12" s="95"/>
      <c r="D12" s="95"/>
      <c r="E12" s="95"/>
      <c r="F12" s="95" t="s">
        <v>156</v>
      </c>
      <c r="G12" s="95" t="s">
        <v>181</v>
      </c>
      <c r="H12" s="95" t="s">
        <v>207</v>
      </c>
      <c r="I12" s="95" t="s">
        <v>153</v>
      </c>
      <c r="J12" s="95" t="s">
        <v>152</v>
      </c>
      <c r="K12" s="95" t="s">
        <v>151</v>
      </c>
      <c r="L12" s="95" t="s">
        <v>150</v>
      </c>
      <c r="M12" s="95" t="s">
        <v>147</v>
      </c>
      <c r="N12" s="96" t="s">
        <v>149</v>
      </c>
      <c r="O12">
        <v>0.5</v>
      </c>
      <c r="P12" s="95" t="s">
        <v>148</v>
      </c>
      <c r="Q12">
        <v>0.5</v>
      </c>
      <c r="R12" s="95" t="s">
        <v>148</v>
      </c>
      <c r="S12" s="95" t="s">
        <v>147</v>
      </c>
      <c r="T12">
        <v>4</v>
      </c>
      <c r="U12" s="95" t="s">
        <v>147</v>
      </c>
    </row>
    <row r="13" spans="1:21" x14ac:dyDescent="0.25">
      <c r="A13" s="95"/>
      <c r="B13" s="95"/>
      <c r="C13" s="95"/>
      <c r="D13" s="95"/>
      <c r="E13" s="95"/>
      <c r="F13" s="95" t="s">
        <v>156</v>
      </c>
      <c r="G13" s="95" t="s">
        <v>181</v>
      </c>
      <c r="H13" s="95" t="s">
        <v>206</v>
      </c>
      <c r="I13" s="95" t="s">
        <v>153</v>
      </c>
      <c r="J13" s="95" t="s">
        <v>152</v>
      </c>
      <c r="K13" s="95" t="s">
        <v>151</v>
      </c>
      <c r="L13" s="95" t="s">
        <v>150</v>
      </c>
      <c r="M13" s="95" t="s">
        <v>147</v>
      </c>
      <c r="N13" s="96" t="s">
        <v>149</v>
      </c>
      <c r="O13">
        <v>0.5</v>
      </c>
      <c r="P13" s="95" t="s">
        <v>148</v>
      </c>
      <c r="Q13">
        <v>0.5</v>
      </c>
      <c r="R13" s="95" t="s">
        <v>148</v>
      </c>
      <c r="S13" s="95" t="s">
        <v>147</v>
      </c>
      <c r="T13">
        <v>4</v>
      </c>
      <c r="U13" s="95" t="s">
        <v>147</v>
      </c>
    </row>
    <row r="14" spans="1:21" x14ac:dyDescent="0.25">
      <c r="A14" s="95"/>
      <c r="B14" s="95"/>
      <c r="C14" s="95"/>
      <c r="D14" s="95"/>
      <c r="E14" s="95"/>
      <c r="F14" s="95" t="s">
        <v>156</v>
      </c>
      <c r="G14" s="95" t="s">
        <v>181</v>
      </c>
      <c r="H14" s="95" t="s">
        <v>205</v>
      </c>
      <c r="I14" s="95" t="s">
        <v>153</v>
      </c>
      <c r="J14" s="95" t="s">
        <v>152</v>
      </c>
      <c r="K14" s="95" t="s">
        <v>151</v>
      </c>
      <c r="L14" s="95" t="s">
        <v>150</v>
      </c>
      <c r="M14" s="95" t="s">
        <v>147</v>
      </c>
      <c r="N14" s="96" t="s">
        <v>149</v>
      </c>
      <c r="O14">
        <v>0.5</v>
      </c>
      <c r="P14" s="95" t="s">
        <v>148</v>
      </c>
      <c r="Q14">
        <v>0.5</v>
      </c>
      <c r="R14" s="95" t="s">
        <v>148</v>
      </c>
      <c r="S14" s="95" t="s">
        <v>147</v>
      </c>
      <c r="T14">
        <v>4</v>
      </c>
      <c r="U14" s="95" t="s">
        <v>147</v>
      </c>
    </row>
    <row r="15" spans="1:21" x14ac:dyDescent="0.25">
      <c r="A15" s="95"/>
      <c r="B15" s="95"/>
      <c r="C15" s="95"/>
      <c r="D15" s="95"/>
      <c r="E15" s="95"/>
      <c r="F15" s="95" t="s">
        <v>156</v>
      </c>
      <c r="G15" s="95" t="s">
        <v>181</v>
      </c>
      <c r="H15" s="95" t="s">
        <v>204</v>
      </c>
      <c r="I15" s="95" t="s">
        <v>153</v>
      </c>
      <c r="J15" s="95" t="s">
        <v>152</v>
      </c>
      <c r="K15" s="95" t="s">
        <v>151</v>
      </c>
      <c r="L15" s="95" t="s">
        <v>150</v>
      </c>
      <c r="M15" s="95" t="s">
        <v>147</v>
      </c>
      <c r="N15" s="96" t="s">
        <v>149</v>
      </c>
      <c r="O15">
        <v>0.5</v>
      </c>
      <c r="P15" s="95" t="s">
        <v>148</v>
      </c>
      <c r="Q15">
        <v>0.5</v>
      </c>
      <c r="R15" s="95" t="s">
        <v>148</v>
      </c>
      <c r="S15" s="95" t="s">
        <v>147</v>
      </c>
      <c r="T15">
        <v>4</v>
      </c>
      <c r="U15" s="95" t="s">
        <v>147</v>
      </c>
    </row>
    <row r="16" spans="1:21" x14ac:dyDescent="0.25">
      <c r="A16" s="95"/>
      <c r="B16" s="95"/>
      <c r="C16" s="95"/>
      <c r="D16" s="95"/>
      <c r="E16" s="95"/>
      <c r="F16" s="95" t="s">
        <v>156</v>
      </c>
      <c r="G16" s="95" t="s">
        <v>181</v>
      </c>
      <c r="H16" s="95" t="s">
        <v>203</v>
      </c>
      <c r="I16" s="95" t="s">
        <v>153</v>
      </c>
      <c r="J16" s="95" t="s">
        <v>152</v>
      </c>
      <c r="K16" s="95" t="s">
        <v>151</v>
      </c>
      <c r="L16" s="95" t="s">
        <v>150</v>
      </c>
      <c r="M16" s="95" t="s">
        <v>147</v>
      </c>
      <c r="N16" s="96" t="s">
        <v>149</v>
      </c>
      <c r="O16">
        <v>0.5</v>
      </c>
      <c r="P16" s="95" t="s">
        <v>148</v>
      </c>
      <c r="Q16">
        <v>0.5</v>
      </c>
      <c r="R16" s="95" t="s">
        <v>148</v>
      </c>
      <c r="S16" s="95" t="s">
        <v>147</v>
      </c>
      <c r="T16">
        <v>4</v>
      </c>
      <c r="U16" s="95" t="s">
        <v>147</v>
      </c>
    </row>
    <row r="17" spans="1:21" x14ac:dyDescent="0.25">
      <c r="A17" s="95"/>
      <c r="B17" s="95"/>
      <c r="C17" s="95"/>
      <c r="D17" s="95"/>
      <c r="E17" s="95"/>
      <c r="F17" s="95" t="s">
        <v>156</v>
      </c>
      <c r="G17" s="95" t="s">
        <v>181</v>
      </c>
      <c r="H17" s="95" t="s">
        <v>202</v>
      </c>
      <c r="I17" s="95" t="s">
        <v>153</v>
      </c>
      <c r="J17" s="95" t="s">
        <v>152</v>
      </c>
      <c r="K17" s="95" t="s">
        <v>151</v>
      </c>
      <c r="L17" s="95" t="s">
        <v>150</v>
      </c>
      <c r="M17" s="95" t="s">
        <v>147</v>
      </c>
      <c r="N17" s="96" t="s">
        <v>149</v>
      </c>
      <c r="O17">
        <v>0.5</v>
      </c>
      <c r="P17" s="95" t="s">
        <v>148</v>
      </c>
      <c r="Q17">
        <v>0.5</v>
      </c>
      <c r="R17" s="95" t="s">
        <v>148</v>
      </c>
      <c r="S17" s="95" t="s">
        <v>147</v>
      </c>
      <c r="T17">
        <v>4</v>
      </c>
      <c r="U17" s="95" t="s">
        <v>147</v>
      </c>
    </row>
    <row r="18" spans="1:21" x14ac:dyDescent="0.25">
      <c r="A18" s="95"/>
      <c r="B18" s="95"/>
      <c r="C18" s="95"/>
      <c r="D18" s="95"/>
      <c r="E18" s="95"/>
      <c r="F18" s="95" t="s">
        <v>156</v>
      </c>
      <c r="G18" s="95" t="s">
        <v>181</v>
      </c>
      <c r="H18" s="95" t="s">
        <v>201</v>
      </c>
      <c r="I18" s="95" t="s">
        <v>153</v>
      </c>
      <c r="J18" s="95" t="s">
        <v>152</v>
      </c>
      <c r="K18" s="95" t="s">
        <v>151</v>
      </c>
      <c r="L18" s="95" t="s">
        <v>150</v>
      </c>
      <c r="M18" s="95" t="s">
        <v>147</v>
      </c>
      <c r="N18" s="96" t="s">
        <v>149</v>
      </c>
      <c r="O18">
        <v>0.5</v>
      </c>
      <c r="P18" s="95" t="s">
        <v>148</v>
      </c>
      <c r="Q18">
        <v>0.5</v>
      </c>
      <c r="R18" s="95" t="s">
        <v>148</v>
      </c>
      <c r="S18" s="95" t="s">
        <v>147</v>
      </c>
      <c r="T18">
        <v>4</v>
      </c>
      <c r="U18" s="95" t="s">
        <v>147</v>
      </c>
    </row>
    <row r="19" spans="1:21" x14ac:dyDescent="0.25">
      <c r="A19" s="95"/>
      <c r="B19" s="95"/>
      <c r="C19" s="95"/>
      <c r="D19" s="95"/>
      <c r="E19" s="95"/>
      <c r="F19" s="95" t="s">
        <v>156</v>
      </c>
      <c r="G19" s="95" t="s">
        <v>181</v>
      </c>
      <c r="H19" s="95" t="s">
        <v>200</v>
      </c>
      <c r="I19" s="95" t="s">
        <v>153</v>
      </c>
      <c r="J19" s="95" t="s">
        <v>152</v>
      </c>
      <c r="K19" s="95" t="s">
        <v>151</v>
      </c>
      <c r="L19" s="95" t="s">
        <v>150</v>
      </c>
      <c r="M19" s="95" t="s">
        <v>147</v>
      </c>
      <c r="N19" s="96" t="s">
        <v>149</v>
      </c>
      <c r="O19">
        <v>0.5</v>
      </c>
      <c r="P19" s="95" t="s">
        <v>148</v>
      </c>
      <c r="Q19">
        <v>0.5</v>
      </c>
      <c r="R19" s="95" t="s">
        <v>148</v>
      </c>
      <c r="S19" s="95" t="s">
        <v>147</v>
      </c>
      <c r="T19">
        <v>4</v>
      </c>
      <c r="U19" s="95" t="s">
        <v>147</v>
      </c>
    </row>
    <row r="20" spans="1:21" x14ac:dyDescent="0.25">
      <c r="A20" s="95"/>
      <c r="B20" s="95"/>
      <c r="C20" s="95"/>
      <c r="D20" s="95"/>
      <c r="E20" s="95"/>
      <c r="F20" s="95" t="s">
        <v>156</v>
      </c>
      <c r="G20" s="95" t="s">
        <v>181</v>
      </c>
      <c r="H20" s="95" t="s">
        <v>199</v>
      </c>
      <c r="I20" s="95" t="s">
        <v>153</v>
      </c>
      <c r="J20" s="95" t="s">
        <v>152</v>
      </c>
      <c r="K20" s="95" t="s">
        <v>151</v>
      </c>
      <c r="L20" s="95" t="s">
        <v>150</v>
      </c>
      <c r="M20" s="95" t="s">
        <v>147</v>
      </c>
      <c r="N20" s="96" t="s">
        <v>149</v>
      </c>
      <c r="O20">
        <v>0.5</v>
      </c>
      <c r="P20" s="95" t="s">
        <v>148</v>
      </c>
      <c r="Q20">
        <v>0.5</v>
      </c>
      <c r="R20" s="95" t="s">
        <v>148</v>
      </c>
      <c r="S20" s="95" t="s">
        <v>147</v>
      </c>
      <c r="T20">
        <v>4</v>
      </c>
      <c r="U20" s="95" t="s">
        <v>147</v>
      </c>
    </row>
    <row r="21" spans="1:21" x14ac:dyDescent="0.25">
      <c r="A21" s="95"/>
      <c r="B21" s="95"/>
      <c r="C21" s="95"/>
      <c r="D21" s="95"/>
      <c r="E21" s="95"/>
      <c r="F21" s="95" t="s">
        <v>156</v>
      </c>
      <c r="G21" s="95" t="s">
        <v>181</v>
      </c>
      <c r="H21" s="95" t="s">
        <v>198</v>
      </c>
      <c r="I21" s="95" t="s">
        <v>153</v>
      </c>
      <c r="J21" s="95" t="s">
        <v>152</v>
      </c>
      <c r="K21" s="95" t="s">
        <v>151</v>
      </c>
      <c r="L21" s="95" t="s">
        <v>150</v>
      </c>
      <c r="M21" s="95" t="s">
        <v>147</v>
      </c>
      <c r="N21" s="96" t="s">
        <v>149</v>
      </c>
      <c r="O21">
        <v>0.5</v>
      </c>
      <c r="P21" s="95" t="s">
        <v>148</v>
      </c>
      <c r="Q21">
        <v>0.5</v>
      </c>
      <c r="R21" s="95" t="s">
        <v>148</v>
      </c>
      <c r="S21" s="95" t="s">
        <v>147</v>
      </c>
      <c r="T21">
        <v>4</v>
      </c>
      <c r="U21" s="95" t="s">
        <v>147</v>
      </c>
    </row>
    <row r="22" spans="1:21" x14ac:dyDescent="0.25">
      <c r="A22" s="95"/>
      <c r="B22" s="95"/>
      <c r="C22" s="95"/>
      <c r="D22" s="95"/>
      <c r="E22" s="95"/>
      <c r="F22" s="95" t="s">
        <v>156</v>
      </c>
      <c r="G22" s="95" t="s">
        <v>181</v>
      </c>
      <c r="H22" s="95" t="s">
        <v>197</v>
      </c>
      <c r="I22" s="95" t="s">
        <v>153</v>
      </c>
      <c r="J22" s="95" t="s">
        <v>152</v>
      </c>
      <c r="K22" s="95" t="s">
        <v>151</v>
      </c>
      <c r="L22" s="95" t="s">
        <v>150</v>
      </c>
      <c r="M22" s="95" t="s">
        <v>147</v>
      </c>
      <c r="N22" s="96" t="s">
        <v>149</v>
      </c>
      <c r="O22">
        <v>0.5</v>
      </c>
      <c r="P22" s="95" t="s">
        <v>148</v>
      </c>
      <c r="Q22">
        <v>0.5</v>
      </c>
      <c r="R22" s="95" t="s">
        <v>148</v>
      </c>
      <c r="S22" s="95" t="s">
        <v>147</v>
      </c>
      <c r="T22">
        <v>4</v>
      </c>
      <c r="U22" s="95" t="s">
        <v>147</v>
      </c>
    </row>
    <row r="23" spans="1:21" x14ac:dyDescent="0.25">
      <c r="A23" s="95"/>
      <c r="B23" s="95"/>
      <c r="C23" s="95"/>
      <c r="D23" s="95"/>
      <c r="E23" s="95"/>
      <c r="F23" s="95" t="s">
        <v>156</v>
      </c>
      <c r="G23" s="95" t="s">
        <v>181</v>
      </c>
      <c r="H23" s="95" t="s">
        <v>196</v>
      </c>
      <c r="I23" s="95" t="s">
        <v>153</v>
      </c>
      <c r="J23" s="95" t="s">
        <v>152</v>
      </c>
      <c r="K23" s="95" t="s">
        <v>151</v>
      </c>
      <c r="L23" s="95" t="s">
        <v>150</v>
      </c>
      <c r="M23" s="95" t="s">
        <v>147</v>
      </c>
      <c r="N23" s="96" t="s">
        <v>149</v>
      </c>
      <c r="O23">
        <v>0.5</v>
      </c>
      <c r="P23" s="95" t="s">
        <v>148</v>
      </c>
      <c r="Q23">
        <v>0.5</v>
      </c>
      <c r="R23" s="95" t="s">
        <v>148</v>
      </c>
      <c r="S23" s="95" t="s">
        <v>147</v>
      </c>
      <c r="T23">
        <v>4</v>
      </c>
      <c r="U23" s="95" t="s">
        <v>147</v>
      </c>
    </row>
    <row r="24" spans="1:21" x14ac:dyDescent="0.25">
      <c r="A24" s="95"/>
      <c r="B24" s="95"/>
      <c r="C24" s="95"/>
      <c r="D24" s="95"/>
      <c r="E24" s="95"/>
      <c r="F24" s="95" t="s">
        <v>156</v>
      </c>
      <c r="G24" s="95" t="s">
        <v>181</v>
      </c>
      <c r="H24" s="95" t="s">
        <v>195</v>
      </c>
      <c r="I24" s="95" t="s">
        <v>153</v>
      </c>
      <c r="J24" s="95" t="s">
        <v>152</v>
      </c>
      <c r="K24" s="95" t="s">
        <v>151</v>
      </c>
      <c r="L24" s="95" t="s">
        <v>150</v>
      </c>
      <c r="M24" s="95" t="s">
        <v>147</v>
      </c>
      <c r="N24" s="96" t="s">
        <v>149</v>
      </c>
      <c r="O24">
        <v>0.5</v>
      </c>
      <c r="P24" s="95" t="s">
        <v>148</v>
      </c>
      <c r="Q24">
        <v>0.5</v>
      </c>
      <c r="R24" s="95" t="s">
        <v>148</v>
      </c>
      <c r="S24" s="95" t="s">
        <v>147</v>
      </c>
      <c r="T24">
        <v>4</v>
      </c>
      <c r="U24" s="95" t="s">
        <v>147</v>
      </c>
    </row>
    <row r="25" spans="1:21" x14ac:dyDescent="0.25">
      <c r="A25" s="95"/>
      <c r="B25" s="95"/>
      <c r="C25" s="95"/>
      <c r="D25" s="95"/>
      <c r="E25" s="95"/>
      <c r="F25" s="95" t="s">
        <v>156</v>
      </c>
      <c r="G25" s="95" t="s">
        <v>181</v>
      </c>
      <c r="H25" s="95" t="s">
        <v>194</v>
      </c>
      <c r="I25" s="95" t="s">
        <v>153</v>
      </c>
      <c r="J25" s="95" t="s">
        <v>152</v>
      </c>
      <c r="K25" s="95" t="s">
        <v>151</v>
      </c>
      <c r="L25" s="95" t="s">
        <v>150</v>
      </c>
      <c r="M25" s="95" t="s">
        <v>147</v>
      </c>
      <c r="N25" s="96" t="s">
        <v>149</v>
      </c>
      <c r="O25">
        <v>0.5</v>
      </c>
      <c r="P25" s="95" t="s">
        <v>148</v>
      </c>
      <c r="Q25">
        <v>0.5</v>
      </c>
      <c r="R25" s="95" t="s">
        <v>148</v>
      </c>
      <c r="S25" s="95" t="s">
        <v>147</v>
      </c>
      <c r="T25">
        <v>4</v>
      </c>
      <c r="U25" s="95" t="s">
        <v>147</v>
      </c>
    </row>
    <row r="26" spans="1:21" x14ac:dyDescent="0.25">
      <c r="A26" s="95"/>
      <c r="B26" s="95"/>
      <c r="C26" s="95"/>
      <c r="D26" s="95"/>
      <c r="E26" s="95"/>
      <c r="F26" s="95" t="s">
        <v>156</v>
      </c>
      <c r="G26" s="95" t="s">
        <v>181</v>
      </c>
      <c r="H26" s="95" t="s">
        <v>193</v>
      </c>
      <c r="I26" s="95" t="s">
        <v>153</v>
      </c>
      <c r="J26" s="95" t="s">
        <v>152</v>
      </c>
      <c r="K26" s="95" t="s">
        <v>151</v>
      </c>
      <c r="L26" s="95" t="s">
        <v>150</v>
      </c>
      <c r="M26" s="95" t="s">
        <v>147</v>
      </c>
      <c r="N26" s="96" t="s">
        <v>149</v>
      </c>
      <c r="O26">
        <v>0.5</v>
      </c>
      <c r="P26" s="95" t="s">
        <v>148</v>
      </c>
      <c r="Q26">
        <v>0.5</v>
      </c>
      <c r="R26" s="95" t="s">
        <v>148</v>
      </c>
      <c r="S26" s="95" t="s">
        <v>147</v>
      </c>
      <c r="T26">
        <v>4</v>
      </c>
      <c r="U26" s="95" t="s">
        <v>147</v>
      </c>
    </row>
    <row r="27" spans="1:21" x14ac:dyDescent="0.25">
      <c r="A27" s="95"/>
      <c r="B27" s="95"/>
      <c r="C27" s="95"/>
      <c r="D27" s="95"/>
      <c r="E27" s="95"/>
      <c r="F27" s="95" t="s">
        <v>156</v>
      </c>
      <c r="G27" s="95" t="s">
        <v>181</v>
      </c>
      <c r="H27" s="95" t="s">
        <v>192</v>
      </c>
      <c r="I27" s="95" t="s">
        <v>153</v>
      </c>
      <c r="J27" s="95" t="s">
        <v>152</v>
      </c>
      <c r="K27" s="95" t="s">
        <v>151</v>
      </c>
      <c r="L27" s="95" t="s">
        <v>150</v>
      </c>
      <c r="M27" s="95" t="s">
        <v>147</v>
      </c>
      <c r="N27" s="96" t="s">
        <v>149</v>
      </c>
      <c r="O27">
        <v>0.5</v>
      </c>
      <c r="P27" s="95" t="s">
        <v>148</v>
      </c>
      <c r="Q27">
        <v>0.5</v>
      </c>
      <c r="R27" s="95" t="s">
        <v>148</v>
      </c>
      <c r="S27" s="95" t="s">
        <v>147</v>
      </c>
      <c r="T27">
        <v>4</v>
      </c>
      <c r="U27" s="95" t="s">
        <v>147</v>
      </c>
    </row>
    <row r="28" spans="1:21" x14ac:dyDescent="0.25">
      <c r="A28" s="95"/>
      <c r="B28" s="95"/>
      <c r="C28" s="95"/>
      <c r="D28" s="95"/>
      <c r="E28" s="95"/>
      <c r="F28" s="95" t="s">
        <v>156</v>
      </c>
      <c r="G28" s="95" t="s">
        <v>181</v>
      </c>
      <c r="H28" s="95" t="s">
        <v>191</v>
      </c>
      <c r="I28" s="95" t="s">
        <v>153</v>
      </c>
      <c r="J28" s="95" t="s">
        <v>152</v>
      </c>
      <c r="K28" s="95" t="s">
        <v>151</v>
      </c>
      <c r="L28" s="95" t="s">
        <v>150</v>
      </c>
      <c r="M28" s="95" t="s">
        <v>147</v>
      </c>
      <c r="N28" s="96" t="s">
        <v>149</v>
      </c>
      <c r="O28">
        <v>0.5</v>
      </c>
      <c r="P28" s="95" t="s">
        <v>148</v>
      </c>
      <c r="Q28">
        <v>0.5</v>
      </c>
      <c r="R28" s="95" t="s">
        <v>148</v>
      </c>
      <c r="S28" s="95" t="s">
        <v>147</v>
      </c>
      <c r="T28">
        <v>4</v>
      </c>
      <c r="U28" s="95" t="s">
        <v>147</v>
      </c>
    </row>
    <row r="29" spans="1:21" x14ac:dyDescent="0.25">
      <c r="A29" s="95"/>
      <c r="B29" s="95"/>
      <c r="C29" s="95"/>
      <c r="D29" s="95"/>
      <c r="E29" s="95"/>
      <c r="F29" s="95" t="s">
        <v>156</v>
      </c>
      <c r="G29" s="95" t="s">
        <v>181</v>
      </c>
      <c r="H29" s="95" t="s">
        <v>190</v>
      </c>
      <c r="I29" s="95" t="s">
        <v>153</v>
      </c>
      <c r="J29" s="95" t="s">
        <v>152</v>
      </c>
      <c r="K29" s="95" t="s">
        <v>151</v>
      </c>
      <c r="L29" s="95" t="s">
        <v>150</v>
      </c>
      <c r="M29" s="95" t="s">
        <v>147</v>
      </c>
      <c r="N29" s="96" t="s">
        <v>149</v>
      </c>
      <c r="O29">
        <v>0.5</v>
      </c>
      <c r="P29" s="95" t="s">
        <v>148</v>
      </c>
      <c r="Q29">
        <v>0.5</v>
      </c>
      <c r="R29" s="95" t="s">
        <v>148</v>
      </c>
      <c r="S29" s="95" t="s">
        <v>147</v>
      </c>
      <c r="T29">
        <v>4</v>
      </c>
      <c r="U29" s="95" t="s">
        <v>147</v>
      </c>
    </row>
    <row r="30" spans="1:21" x14ac:dyDescent="0.25">
      <c r="A30" s="95"/>
      <c r="B30" s="95"/>
      <c r="C30" s="95"/>
      <c r="D30" s="95"/>
      <c r="E30" s="95"/>
      <c r="F30" s="95" t="s">
        <v>156</v>
      </c>
      <c r="G30" s="95" t="s">
        <v>181</v>
      </c>
      <c r="H30" s="95" t="s">
        <v>189</v>
      </c>
      <c r="I30" s="95" t="s">
        <v>153</v>
      </c>
      <c r="J30" s="95" t="s">
        <v>152</v>
      </c>
      <c r="K30" s="95" t="s">
        <v>151</v>
      </c>
      <c r="L30" s="95" t="s">
        <v>150</v>
      </c>
      <c r="M30" s="95" t="s">
        <v>147</v>
      </c>
      <c r="N30" s="96" t="s">
        <v>149</v>
      </c>
      <c r="O30">
        <v>0.5</v>
      </c>
      <c r="P30" s="95" t="s">
        <v>148</v>
      </c>
      <c r="Q30">
        <v>0.5</v>
      </c>
      <c r="R30" s="95" t="s">
        <v>148</v>
      </c>
      <c r="S30" s="95" t="s">
        <v>147</v>
      </c>
      <c r="T30">
        <v>4</v>
      </c>
      <c r="U30" s="95" t="s">
        <v>147</v>
      </c>
    </row>
    <row r="31" spans="1:21" x14ac:dyDescent="0.25">
      <c r="A31" s="95"/>
      <c r="B31" s="95"/>
      <c r="C31" s="95"/>
      <c r="D31" s="95"/>
      <c r="E31" s="95"/>
      <c r="F31" s="95" t="s">
        <v>156</v>
      </c>
      <c r="G31" s="95" t="s">
        <v>181</v>
      </c>
      <c r="H31" s="95" t="s">
        <v>188</v>
      </c>
      <c r="I31" s="95" t="s">
        <v>153</v>
      </c>
      <c r="J31" s="95" t="s">
        <v>152</v>
      </c>
      <c r="K31" s="95" t="s">
        <v>151</v>
      </c>
      <c r="L31" s="95" t="s">
        <v>150</v>
      </c>
      <c r="M31" s="95" t="s">
        <v>147</v>
      </c>
      <c r="N31" s="96" t="s">
        <v>149</v>
      </c>
      <c r="O31">
        <v>0.5</v>
      </c>
      <c r="P31" s="95" t="s">
        <v>148</v>
      </c>
      <c r="Q31">
        <v>0.5</v>
      </c>
      <c r="R31" s="95" t="s">
        <v>148</v>
      </c>
      <c r="S31" s="95" t="s">
        <v>147</v>
      </c>
      <c r="T31">
        <v>4</v>
      </c>
      <c r="U31" s="95" t="s">
        <v>147</v>
      </c>
    </row>
    <row r="32" spans="1:21" x14ac:dyDescent="0.25">
      <c r="A32" s="95"/>
      <c r="B32" s="95"/>
      <c r="C32" s="95"/>
      <c r="D32" s="95"/>
      <c r="E32" s="95"/>
      <c r="F32" s="95" t="s">
        <v>156</v>
      </c>
      <c r="G32" s="95" t="s">
        <v>181</v>
      </c>
      <c r="H32" s="95" t="s">
        <v>187</v>
      </c>
      <c r="I32" s="95" t="s">
        <v>153</v>
      </c>
      <c r="J32" s="95" t="s">
        <v>152</v>
      </c>
      <c r="K32" s="95" t="s">
        <v>151</v>
      </c>
      <c r="L32" s="95" t="s">
        <v>150</v>
      </c>
      <c r="M32" s="95" t="s">
        <v>147</v>
      </c>
      <c r="N32" s="96" t="s">
        <v>149</v>
      </c>
      <c r="O32">
        <v>0.5</v>
      </c>
      <c r="P32" s="95" t="s">
        <v>148</v>
      </c>
      <c r="Q32">
        <v>0.5</v>
      </c>
      <c r="R32" s="95" t="s">
        <v>148</v>
      </c>
      <c r="S32" s="95" t="s">
        <v>147</v>
      </c>
      <c r="T32">
        <v>4</v>
      </c>
      <c r="U32" s="95" t="s">
        <v>147</v>
      </c>
    </row>
    <row r="33" spans="1:21" x14ac:dyDescent="0.25">
      <c r="A33" s="95"/>
      <c r="B33" s="95"/>
      <c r="C33" s="95"/>
      <c r="D33" s="95"/>
      <c r="E33" s="95"/>
      <c r="F33" s="95" t="s">
        <v>156</v>
      </c>
      <c r="G33" s="95" t="s">
        <v>181</v>
      </c>
      <c r="H33" s="95" t="s">
        <v>186</v>
      </c>
      <c r="I33" s="95" t="s">
        <v>153</v>
      </c>
      <c r="J33" s="95" t="s">
        <v>152</v>
      </c>
      <c r="K33" s="95" t="s">
        <v>151</v>
      </c>
      <c r="L33" s="95" t="s">
        <v>150</v>
      </c>
      <c r="M33" s="95" t="s">
        <v>147</v>
      </c>
      <c r="N33" s="96" t="s">
        <v>149</v>
      </c>
      <c r="O33">
        <v>0.5</v>
      </c>
      <c r="P33" s="95" t="s">
        <v>148</v>
      </c>
      <c r="Q33">
        <v>0.5</v>
      </c>
      <c r="R33" s="95" t="s">
        <v>148</v>
      </c>
      <c r="S33" s="95" t="s">
        <v>147</v>
      </c>
      <c r="T33">
        <v>4</v>
      </c>
      <c r="U33" s="95" t="s">
        <v>147</v>
      </c>
    </row>
    <row r="34" spans="1:21" x14ac:dyDescent="0.25">
      <c r="A34" s="95"/>
      <c r="B34" s="95"/>
      <c r="C34" s="95"/>
      <c r="D34" s="95"/>
      <c r="E34" s="95"/>
      <c r="F34" s="95" t="s">
        <v>156</v>
      </c>
      <c r="G34" s="95" t="s">
        <v>181</v>
      </c>
      <c r="H34" s="95" t="s">
        <v>185</v>
      </c>
      <c r="I34" s="95" t="s">
        <v>153</v>
      </c>
      <c r="J34" s="95" t="s">
        <v>152</v>
      </c>
      <c r="K34" s="95" t="s">
        <v>151</v>
      </c>
      <c r="L34" s="95" t="s">
        <v>150</v>
      </c>
      <c r="M34" s="95" t="s">
        <v>147</v>
      </c>
      <c r="N34" s="96" t="s">
        <v>149</v>
      </c>
      <c r="O34">
        <v>0.5</v>
      </c>
      <c r="P34" s="95" t="s">
        <v>148</v>
      </c>
      <c r="Q34">
        <v>0.5</v>
      </c>
      <c r="R34" s="95" t="s">
        <v>148</v>
      </c>
      <c r="S34" s="95" t="s">
        <v>147</v>
      </c>
      <c r="T34">
        <v>4</v>
      </c>
      <c r="U34" s="95" t="s">
        <v>147</v>
      </c>
    </row>
    <row r="35" spans="1:21" x14ac:dyDescent="0.25">
      <c r="A35" s="95"/>
      <c r="B35" s="95"/>
      <c r="C35" s="95"/>
      <c r="D35" s="95"/>
      <c r="E35" s="95"/>
      <c r="F35" s="95" t="s">
        <v>156</v>
      </c>
      <c r="G35" s="95" t="s">
        <v>181</v>
      </c>
      <c r="H35" s="95" t="s">
        <v>184</v>
      </c>
      <c r="I35" s="95" t="s">
        <v>153</v>
      </c>
      <c r="J35" s="95" t="s">
        <v>152</v>
      </c>
      <c r="K35" s="95" t="s">
        <v>151</v>
      </c>
      <c r="L35" s="95" t="s">
        <v>150</v>
      </c>
      <c r="M35" s="95" t="s">
        <v>147</v>
      </c>
      <c r="N35" s="96" t="s">
        <v>149</v>
      </c>
      <c r="O35">
        <v>0.5</v>
      </c>
      <c r="P35" s="95" t="s">
        <v>148</v>
      </c>
      <c r="Q35">
        <v>0.5</v>
      </c>
      <c r="R35" s="95" t="s">
        <v>148</v>
      </c>
      <c r="S35" s="95" t="s">
        <v>147</v>
      </c>
      <c r="T35">
        <v>4</v>
      </c>
      <c r="U35" s="95" t="s">
        <v>147</v>
      </c>
    </row>
    <row r="36" spans="1:21" x14ac:dyDescent="0.25">
      <c r="A36" s="95"/>
      <c r="B36" s="95"/>
      <c r="C36" s="95"/>
      <c r="D36" s="95"/>
      <c r="E36" s="95"/>
      <c r="F36" s="95" t="s">
        <v>156</v>
      </c>
      <c r="G36" s="95" t="s">
        <v>181</v>
      </c>
      <c r="H36" s="95" t="s">
        <v>183</v>
      </c>
      <c r="I36" s="95" t="s">
        <v>153</v>
      </c>
      <c r="J36" s="95" t="s">
        <v>152</v>
      </c>
      <c r="K36" s="95" t="s">
        <v>151</v>
      </c>
      <c r="L36" s="95" t="s">
        <v>150</v>
      </c>
      <c r="M36" s="95" t="s">
        <v>147</v>
      </c>
      <c r="N36" s="96" t="s">
        <v>149</v>
      </c>
      <c r="O36">
        <v>0.5</v>
      </c>
      <c r="P36" s="95" t="s">
        <v>148</v>
      </c>
      <c r="Q36">
        <v>0.5</v>
      </c>
      <c r="R36" s="95" t="s">
        <v>148</v>
      </c>
      <c r="S36" s="95" t="s">
        <v>147</v>
      </c>
      <c r="T36">
        <v>4</v>
      </c>
      <c r="U36" s="95" t="s">
        <v>147</v>
      </c>
    </row>
    <row r="37" spans="1:21" x14ac:dyDescent="0.25">
      <c r="A37" s="95"/>
      <c r="B37" s="95"/>
      <c r="C37" s="95"/>
      <c r="D37" s="95"/>
      <c r="E37" s="95"/>
      <c r="F37" s="95" t="s">
        <v>156</v>
      </c>
      <c r="G37" s="95" t="s">
        <v>181</v>
      </c>
      <c r="H37" s="95" t="s">
        <v>182</v>
      </c>
      <c r="I37" s="95" t="s">
        <v>153</v>
      </c>
      <c r="J37" s="95" t="s">
        <v>152</v>
      </c>
      <c r="K37" s="95" t="s">
        <v>151</v>
      </c>
      <c r="L37" s="95" t="s">
        <v>150</v>
      </c>
      <c r="M37" s="95" t="s">
        <v>147</v>
      </c>
      <c r="N37" s="96" t="s">
        <v>149</v>
      </c>
      <c r="O37">
        <v>0.5</v>
      </c>
      <c r="P37" s="95" t="s">
        <v>148</v>
      </c>
      <c r="Q37">
        <v>0.5</v>
      </c>
      <c r="R37" s="95" t="s">
        <v>148</v>
      </c>
      <c r="S37" s="95" t="s">
        <v>147</v>
      </c>
      <c r="T37">
        <v>4</v>
      </c>
      <c r="U37" s="95" t="s">
        <v>147</v>
      </c>
    </row>
    <row r="38" spans="1:21" x14ac:dyDescent="0.25">
      <c r="A38" s="95"/>
      <c r="B38" s="95"/>
      <c r="C38" s="95"/>
      <c r="D38" s="95"/>
      <c r="E38" s="95"/>
      <c r="F38" s="95" t="s">
        <v>156</v>
      </c>
      <c r="G38" s="95" t="s">
        <v>181</v>
      </c>
      <c r="H38" s="95" t="s">
        <v>180</v>
      </c>
      <c r="I38" s="95" t="s">
        <v>153</v>
      </c>
      <c r="J38" s="95" t="s">
        <v>152</v>
      </c>
      <c r="K38" s="95" t="s">
        <v>151</v>
      </c>
      <c r="L38" s="95" t="s">
        <v>150</v>
      </c>
      <c r="M38" s="95" t="s">
        <v>147</v>
      </c>
      <c r="N38" s="96" t="s">
        <v>149</v>
      </c>
      <c r="O38">
        <v>0.5</v>
      </c>
      <c r="P38" s="95" t="s">
        <v>148</v>
      </c>
      <c r="Q38">
        <v>0.5</v>
      </c>
      <c r="R38" s="95" t="s">
        <v>148</v>
      </c>
      <c r="S38" s="95" t="s">
        <v>147</v>
      </c>
      <c r="T38">
        <v>4</v>
      </c>
      <c r="U38" s="95" t="s">
        <v>147</v>
      </c>
    </row>
    <row r="39" spans="1:21" x14ac:dyDescent="0.25">
      <c r="A39" s="95"/>
      <c r="B39" s="95"/>
      <c r="C39" s="95"/>
      <c r="D39" s="95"/>
      <c r="E39" s="95"/>
      <c r="F39" s="95" t="s">
        <v>156</v>
      </c>
      <c r="G39" s="95" t="s">
        <v>173</v>
      </c>
      <c r="H39" s="95" t="s">
        <v>179</v>
      </c>
      <c r="I39" s="95" t="s">
        <v>153</v>
      </c>
      <c r="J39" s="95" t="s">
        <v>152</v>
      </c>
      <c r="K39" s="95" t="s">
        <v>151</v>
      </c>
      <c r="L39" s="95" t="s">
        <v>150</v>
      </c>
      <c r="M39" s="95" t="s">
        <v>147</v>
      </c>
      <c r="N39" s="96" t="s">
        <v>149</v>
      </c>
      <c r="O39">
        <v>0.5</v>
      </c>
      <c r="P39" s="95" t="s">
        <v>148</v>
      </c>
      <c r="Q39">
        <v>0.5</v>
      </c>
      <c r="R39" s="95" t="s">
        <v>148</v>
      </c>
      <c r="S39" s="95" t="s">
        <v>147</v>
      </c>
      <c r="T39">
        <v>4</v>
      </c>
      <c r="U39" s="95" t="s">
        <v>147</v>
      </c>
    </row>
    <row r="40" spans="1:21" x14ac:dyDescent="0.25">
      <c r="A40" s="95"/>
      <c r="B40" s="95"/>
      <c r="C40" s="95"/>
      <c r="D40" s="95"/>
      <c r="E40" s="95"/>
      <c r="F40" s="95" t="s">
        <v>156</v>
      </c>
      <c r="G40" s="95" t="s">
        <v>173</v>
      </c>
      <c r="H40" s="95" t="s">
        <v>178</v>
      </c>
      <c r="I40" s="95" t="s">
        <v>153</v>
      </c>
      <c r="J40" s="95" t="s">
        <v>152</v>
      </c>
      <c r="K40" s="95" t="s">
        <v>151</v>
      </c>
      <c r="L40" s="95" t="s">
        <v>150</v>
      </c>
      <c r="M40" s="95" t="s">
        <v>147</v>
      </c>
      <c r="N40" s="96" t="s">
        <v>149</v>
      </c>
      <c r="O40">
        <v>0.5</v>
      </c>
      <c r="P40" s="95" t="s">
        <v>148</v>
      </c>
      <c r="Q40">
        <v>0.5</v>
      </c>
      <c r="R40" s="95" t="s">
        <v>148</v>
      </c>
      <c r="S40" s="95" t="s">
        <v>147</v>
      </c>
      <c r="T40">
        <v>4</v>
      </c>
      <c r="U40" s="95" t="s">
        <v>147</v>
      </c>
    </row>
    <row r="41" spans="1:21" x14ac:dyDescent="0.25">
      <c r="A41" s="95"/>
      <c r="B41" s="95"/>
      <c r="C41" s="95"/>
      <c r="D41" s="95"/>
      <c r="E41" s="95"/>
      <c r="F41" s="95" t="s">
        <v>156</v>
      </c>
      <c r="G41" s="95" t="s">
        <v>173</v>
      </c>
      <c r="H41" s="95" t="s">
        <v>177</v>
      </c>
      <c r="I41" s="95" t="s">
        <v>153</v>
      </c>
      <c r="J41" s="95" t="s">
        <v>152</v>
      </c>
      <c r="K41" s="95" t="s">
        <v>151</v>
      </c>
      <c r="L41" s="95" t="s">
        <v>150</v>
      </c>
      <c r="M41" s="95" t="s">
        <v>147</v>
      </c>
      <c r="N41" s="96" t="s">
        <v>149</v>
      </c>
      <c r="O41">
        <v>0.5</v>
      </c>
      <c r="P41" s="95" t="s">
        <v>148</v>
      </c>
      <c r="Q41">
        <v>0.5</v>
      </c>
      <c r="R41" s="95" t="s">
        <v>148</v>
      </c>
      <c r="S41" s="95" t="s">
        <v>147</v>
      </c>
      <c r="T41">
        <v>4</v>
      </c>
      <c r="U41" s="95" t="s">
        <v>147</v>
      </c>
    </row>
    <row r="42" spans="1:21" x14ac:dyDescent="0.25">
      <c r="A42" s="95"/>
      <c r="B42" s="95"/>
      <c r="C42" s="95"/>
      <c r="D42" s="95"/>
      <c r="E42" s="95"/>
      <c r="F42" s="95" t="s">
        <v>156</v>
      </c>
      <c r="G42" s="95" t="s">
        <v>173</v>
      </c>
      <c r="H42" s="95" t="s">
        <v>176</v>
      </c>
      <c r="I42" s="95" t="s">
        <v>153</v>
      </c>
      <c r="J42" s="95" t="s">
        <v>152</v>
      </c>
      <c r="K42" s="95" t="s">
        <v>151</v>
      </c>
      <c r="L42" s="95" t="s">
        <v>150</v>
      </c>
      <c r="M42" s="95" t="s">
        <v>147</v>
      </c>
      <c r="N42" s="96" t="s">
        <v>149</v>
      </c>
      <c r="O42">
        <v>0.5</v>
      </c>
      <c r="P42" s="95" t="s">
        <v>148</v>
      </c>
      <c r="Q42">
        <v>0.5</v>
      </c>
      <c r="R42" s="95" t="s">
        <v>148</v>
      </c>
      <c r="S42" s="95" t="s">
        <v>147</v>
      </c>
      <c r="T42">
        <v>4</v>
      </c>
      <c r="U42" s="95" t="s">
        <v>147</v>
      </c>
    </row>
    <row r="43" spans="1:21" x14ac:dyDescent="0.25">
      <c r="A43" s="95"/>
      <c r="B43" s="95"/>
      <c r="C43" s="95"/>
      <c r="D43" s="95"/>
      <c r="E43" s="95"/>
      <c r="F43" s="95" t="s">
        <v>156</v>
      </c>
      <c r="G43" s="95" t="s">
        <v>173</v>
      </c>
      <c r="H43" s="95" t="s">
        <v>175</v>
      </c>
      <c r="I43" s="95" t="s">
        <v>153</v>
      </c>
      <c r="J43" s="95" t="s">
        <v>152</v>
      </c>
      <c r="K43" s="95" t="s">
        <v>151</v>
      </c>
      <c r="L43" s="95" t="s">
        <v>150</v>
      </c>
      <c r="M43" s="95" t="s">
        <v>147</v>
      </c>
      <c r="N43" s="96" t="s">
        <v>149</v>
      </c>
      <c r="O43">
        <v>0.5</v>
      </c>
      <c r="P43" s="95" t="s">
        <v>148</v>
      </c>
      <c r="Q43">
        <v>0.5</v>
      </c>
      <c r="R43" s="95" t="s">
        <v>148</v>
      </c>
      <c r="S43" s="95" t="s">
        <v>147</v>
      </c>
      <c r="T43">
        <v>4</v>
      </c>
      <c r="U43" s="95" t="s">
        <v>147</v>
      </c>
    </row>
    <row r="44" spans="1:21" x14ac:dyDescent="0.25">
      <c r="A44" s="95"/>
      <c r="B44" s="95"/>
      <c r="C44" s="95"/>
      <c r="D44" s="95"/>
      <c r="E44" s="95"/>
      <c r="F44" s="95" t="s">
        <v>156</v>
      </c>
      <c r="G44" s="95" t="s">
        <v>173</v>
      </c>
      <c r="H44" s="95" t="s">
        <v>174</v>
      </c>
      <c r="I44" s="95" t="s">
        <v>153</v>
      </c>
      <c r="J44" s="95" t="s">
        <v>152</v>
      </c>
      <c r="K44" s="95" t="s">
        <v>151</v>
      </c>
      <c r="L44" s="95" t="s">
        <v>150</v>
      </c>
      <c r="M44" s="95" t="s">
        <v>147</v>
      </c>
      <c r="N44" s="96" t="s">
        <v>149</v>
      </c>
      <c r="O44">
        <v>0.5</v>
      </c>
      <c r="P44" s="95" t="s">
        <v>148</v>
      </c>
      <c r="Q44">
        <v>0.5</v>
      </c>
      <c r="R44" s="95" t="s">
        <v>148</v>
      </c>
      <c r="S44" s="95" t="s">
        <v>147</v>
      </c>
      <c r="T44">
        <v>4</v>
      </c>
      <c r="U44" s="95" t="s">
        <v>147</v>
      </c>
    </row>
    <row r="45" spans="1:21" x14ac:dyDescent="0.25">
      <c r="A45" s="95"/>
      <c r="B45" s="95"/>
      <c r="C45" s="95"/>
      <c r="D45" s="95"/>
      <c r="E45" s="95"/>
      <c r="F45" s="95" t="s">
        <v>156</v>
      </c>
      <c r="G45" s="95" t="s">
        <v>173</v>
      </c>
      <c r="H45" s="95" t="s">
        <v>172</v>
      </c>
      <c r="I45" s="95" t="s">
        <v>153</v>
      </c>
      <c r="J45" s="95" t="s">
        <v>152</v>
      </c>
      <c r="K45" s="95" t="s">
        <v>151</v>
      </c>
      <c r="L45" s="95" t="s">
        <v>150</v>
      </c>
      <c r="M45" s="95" t="s">
        <v>147</v>
      </c>
      <c r="N45" s="96" t="s">
        <v>149</v>
      </c>
      <c r="O45">
        <v>0.5</v>
      </c>
      <c r="P45" s="95" t="s">
        <v>148</v>
      </c>
      <c r="Q45">
        <v>0.5</v>
      </c>
      <c r="R45" s="95" t="s">
        <v>148</v>
      </c>
      <c r="S45" s="95" t="s">
        <v>147</v>
      </c>
      <c r="T45">
        <v>4</v>
      </c>
      <c r="U45" s="95" t="s">
        <v>147</v>
      </c>
    </row>
    <row r="46" spans="1:21" x14ac:dyDescent="0.25">
      <c r="A46" s="95"/>
      <c r="B46" s="95"/>
      <c r="C46" s="95"/>
      <c r="D46" s="95"/>
      <c r="E46" s="95"/>
      <c r="F46" s="95" t="s">
        <v>156</v>
      </c>
      <c r="G46" s="95" t="s">
        <v>165</v>
      </c>
      <c r="H46" s="95" t="s">
        <v>171</v>
      </c>
      <c r="I46" s="95" t="s">
        <v>153</v>
      </c>
      <c r="J46" s="95" t="s">
        <v>152</v>
      </c>
      <c r="K46" s="95" t="s">
        <v>151</v>
      </c>
      <c r="L46" s="95" t="s">
        <v>150</v>
      </c>
      <c r="M46" s="95" t="s">
        <v>147</v>
      </c>
      <c r="N46" s="96" t="s">
        <v>149</v>
      </c>
      <c r="O46">
        <v>0.5</v>
      </c>
      <c r="P46" s="95" t="s">
        <v>148</v>
      </c>
      <c r="Q46">
        <v>0.5</v>
      </c>
      <c r="R46" s="95" t="s">
        <v>148</v>
      </c>
      <c r="S46" s="95" t="s">
        <v>147</v>
      </c>
      <c r="T46">
        <v>4</v>
      </c>
      <c r="U46" s="95" t="s">
        <v>147</v>
      </c>
    </row>
    <row r="47" spans="1:21" x14ac:dyDescent="0.25">
      <c r="A47" s="95"/>
      <c r="B47" s="95"/>
      <c r="C47" s="95"/>
      <c r="D47" s="95"/>
      <c r="E47" s="95"/>
      <c r="F47" s="95" t="s">
        <v>156</v>
      </c>
      <c r="G47" s="95" t="s">
        <v>165</v>
      </c>
      <c r="H47" s="95" t="s">
        <v>170</v>
      </c>
      <c r="I47" s="95" t="s">
        <v>153</v>
      </c>
      <c r="J47" s="95" t="s">
        <v>152</v>
      </c>
      <c r="K47" s="95" t="s">
        <v>151</v>
      </c>
      <c r="L47" s="95" t="s">
        <v>150</v>
      </c>
      <c r="M47" s="95" t="s">
        <v>147</v>
      </c>
      <c r="N47" s="96" t="s">
        <v>149</v>
      </c>
      <c r="O47">
        <v>0.5</v>
      </c>
      <c r="P47" s="95" t="s">
        <v>148</v>
      </c>
      <c r="Q47">
        <v>0.5</v>
      </c>
      <c r="R47" s="95" t="s">
        <v>148</v>
      </c>
      <c r="S47" s="95" t="s">
        <v>147</v>
      </c>
      <c r="T47">
        <v>4</v>
      </c>
      <c r="U47" s="95" t="s">
        <v>147</v>
      </c>
    </row>
    <row r="48" spans="1:21" x14ac:dyDescent="0.25">
      <c r="A48" s="95"/>
      <c r="B48" s="95"/>
      <c r="C48" s="95"/>
      <c r="D48" s="95"/>
      <c r="E48" s="95"/>
      <c r="F48" s="95" t="s">
        <v>156</v>
      </c>
      <c r="G48" s="95" t="s">
        <v>165</v>
      </c>
      <c r="H48" s="95" t="s">
        <v>169</v>
      </c>
      <c r="I48" s="95" t="s">
        <v>153</v>
      </c>
      <c r="J48" s="95" t="s">
        <v>152</v>
      </c>
      <c r="K48" s="95" t="s">
        <v>151</v>
      </c>
      <c r="L48" s="95" t="s">
        <v>150</v>
      </c>
      <c r="M48" s="95" t="s">
        <v>147</v>
      </c>
      <c r="N48" s="96" t="s">
        <v>149</v>
      </c>
      <c r="O48">
        <v>0.5</v>
      </c>
      <c r="P48" s="95" t="s">
        <v>148</v>
      </c>
      <c r="Q48">
        <v>0.5</v>
      </c>
      <c r="R48" s="95" t="s">
        <v>148</v>
      </c>
      <c r="S48" s="95" t="s">
        <v>147</v>
      </c>
      <c r="T48">
        <v>4</v>
      </c>
      <c r="U48" s="95" t="s">
        <v>147</v>
      </c>
    </row>
    <row r="49" spans="1:21" x14ac:dyDescent="0.25">
      <c r="A49" s="95"/>
      <c r="B49" s="95"/>
      <c r="C49" s="95"/>
      <c r="D49" s="95"/>
      <c r="E49" s="95"/>
      <c r="F49" s="95" t="s">
        <v>156</v>
      </c>
      <c r="G49" s="95" t="s">
        <v>165</v>
      </c>
      <c r="H49" s="95" t="s">
        <v>168</v>
      </c>
      <c r="I49" s="95" t="s">
        <v>153</v>
      </c>
      <c r="J49" s="95" t="s">
        <v>152</v>
      </c>
      <c r="K49" s="95" t="s">
        <v>151</v>
      </c>
      <c r="L49" s="95" t="s">
        <v>150</v>
      </c>
      <c r="M49" s="95" t="s">
        <v>147</v>
      </c>
      <c r="N49" s="96" t="s">
        <v>149</v>
      </c>
      <c r="O49">
        <v>0.5</v>
      </c>
      <c r="P49" s="95" t="s">
        <v>148</v>
      </c>
      <c r="Q49">
        <v>0.5</v>
      </c>
      <c r="R49" s="95" t="s">
        <v>148</v>
      </c>
      <c r="S49" s="95" t="s">
        <v>147</v>
      </c>
      <c r="T49">
        <v>4</v>
      </c>
      <c r="U49" s="95" t="s">
        <v>147</v>
      </c>
    </row>
    <row r="50" spans="1:21" x14ac:dyDescent="0.25">
      <c r="A50" s="95"/>
      <c r="B50" s="95"/>
      <c r="C50" s="95"/>
      <c r="D50" s="95"/>
      <c r="E50" s="95"/>
      <c r="F50" s="95" t="s">
        <v>156</v>
      </c>
      <c r="G50" s="95" t="s">
        <v>165</v>
      </c>
      <c r="H50" s="95" t="s">
        <v>167</v>
      </c>
      <c r="I50" s="95" t="s">
        <v>153</v>
      </c>
      <c r="J50" s="95" t="s">
        <v>152</v>
      </c>
      <c r="K50" s="95" t="s">
        <v>151</v>
      </c>
      <c r="L50" s="95" t="s">
        <v>150</v>
      </c>
      <c r="M50" s="95" t="s">
        <v>147</v>
      </c>
      <c r="N50" s="96" t="s">
        <v>149</v>
      </c>
      <c r="O50">
        <v>0.5</v>
      </c>
      <c r="P50" s="95" t="s">
        <v>148</v>
      </c>
      <c r="Q50">
        <v>0.5</v>
      </c>
      <c r="R50" s="95" t="s">
        <v>148</v>
      </c>
      <c r="S50" s="95" t="s">
        <v>147</v>
      </c>
      <c r="T50">
        <v>4</v>
      </c>
      <c r="U50" s="95" t="s">
        <v>147</v>
      </c>
    </row>
    <row r="51" spans="1:21" x14ac:dyDescent="0.25">
      <c r="A51" s="95"/>
      <c r="B51" s="95"/>
      <c r="C51" s="95"/>
      <c r="D51" s="95"/>
      <c r="E51" s="95"/>
      <c r="F51" s="95" t="s">
        <v>156</v>
      </c>
      <c r="G51" s="95" t="s">
        <v>165</v>
      </c>
      <c r="H51" s="95" t="s">
        <v>166</v>
      </c>
      <c r="I51" s="95" t="s">
        <v>153</v>
      </c>
      <c r="J51" s="95" t="s">
        <v>152</v>
      </c>
      <c r="K51" s="95" t="s">
        <v>151</v>
      </c>
      <c r="L51" s="95" t="s">
        <v>150</v>
      </c>
      <c r="M51" s="95" t="s">
        <v>147</v>
      </c>
      <c r="N51" s="96" t="s">
        <v>149</v>
      </c>
      <c r="O51">
        <v>0.5</v>
      </c>
      <c r="P51" s="95" t="s">
        <v>148</v>
      </c>
      <c r="Q51">
        <v>0.5</v>
      </c>
      <c r="R51" s="95" t="s">
        <v>148</v>
      </c>
      <c r="S51" s="95" t="s">
        <v>147</v>
      </c>
      <c r="T51">
        <v>4</v>
      </c>
      <c r="U51" s="95" t="s">
        <v>147</v>
      </c>
    </row>
    <row r="52" spans="1:21" x14ac:dyDescent="0.25">
      <c r="A52" s="95"/>
      <c r="B52" s="95"/>
      <c r="C52" s="95"/>
      <c r="D52" s="95"/>
      <c r="E52" s="95"/>
      <c r="F52" s="95" t="s">
        <v>156</v>
      </c>
      <c r="G52" s="95" t="s">
        <v>165</v>
      </c>
      <c r="H52" s="95" t="s">
        <v>164</v>
      </c>
      <c r="I52" s="95" t="s">
        <v>153</v>
      </c>
      <c r="J52" s="95" t="s">
        <v>152</v>
      </c>
      <c r="K52" s="95" t="s">
        <v>151</v>
      </c>
      <c r="L52" s="95" t="s">
        <v>150</v>
      </c>
      <c r="M52" s="95" t="s">
        <v>147</v>
      </c>
      <c r="N52" s="96" t="s">
        <v>149</v>
      </c>
      <c r="O52">
        <v>0.5</v>
      </c>
      <c r="P52" s="95" t="s">
        <v>148</v>
      </c>
      <c r="Q52">
        <v>0.5</v>
      </c>
      <c r="R52" s="95" t="s">
        <v>148</v>
      </c>
      <c r="S52" s="95" t="s">
        <v>147</v>
      </c>
      <c r="T52">
        <v>4</v>
      </c>
      <c r="U52" s="95" t="s">
        <v>147</v>
      </c>
    </row>
    <row r="53" spans="1:21" x14ac:dyDescent="0.25">
      <c r="A53" s="95"/>
      <c r="B53" s="95"/>
      <c r="C53" s="95"/>
      <c r="D53" s="95"/>
      <c r="E53" s="95"/>
      <c r="F53" s="95" t="s">
        <v>156</v>
      </c>
      <c r="G53" s="95" t="s">
        <v>155</v>
      </c>
      <c r="H53" s="95" t="s">
        <v>163</v>
      </c>
      <c r="I53" s="95" t="s">
        <v>153</v>
      </c>
      <c r="J53" s="95" t="s">
        <v>152</v>
      </c>
      <c r="K53" s="95" t="s">
        <v>151</v>
      </c>
      <c r="L53" s="95" t="s">
        <v>150</v>
      </c>
      <c r="M53" s="95" t="s">
        <v>147</v>
      </c>
      <c r="N53" s="96" t="s">
        <v>149</v>
      </c>
      <c r="O53">
        <v>0.5</v>
      </c>
      <c r="P53" s="95" t="s">
        <v>148</v>
      </c>
      <c r="Q53">
        <v>0.5</v>
      </c>
      <c r="R53" s="95" t="s">
        <v>148</v>
      </c>
      <c r="S53" s="95" t="s">
        <v>147</v>
      </c>
      <c r="T53">
        <v>4</v>
      </c>
      <c r="U53" s="95" t="s">
        <v>147</v>
      </c>
    </row>
    <row r="54" spans="1:21" x14ac:dyDescent="0.25">
      <c r="A54" s="95"/>
      <c r="B54" s="95"/>
      <c r="C54" s="95"/>
      <c r="D54" s="95"/>
      <c r="E54" s="95"/>
      <c r="F54" s="95" t="s">
        <v>156</v>
      </c>
      <c r="G54" s="95" t="s">
        <v>155</v>
      </c>
      <c r="H54" s="95" t="s">
        <v>162</v>
      </c>
      <c r="I54" s="95" t="s">
        <v>153</v>
      </c>
      <c r="J54" s="95" t="s">
        <v>152</v>
      </c>
      <c r="K54" s="95" t="s">
        <v>151</v>
      </c>
      <c r="L54" s="95" t="s">
        <v>150</v>
      </c>
      <c r="M54" s="95" t="s">
        <v>147</v>
      </c>
      <c r="N54" s="96" t="s">
        <v>149</v>
      </c>
      <c r="O54">
        <v>0.5</v>
      </c>
      <c r="P54" s="95" t="s">
        <v>148</v>
      </c>
      <c r="Q54">
        <v>0.5</v>
      </c>
      <c r="R54" s="95" t="s">
        <v>148</v>
      </c>
      <c r="S54" s="95" t="s">
        <v>147</v>
      </c>
      <c r="T54">
        <v>4</v>
      </c>
      <c r="U54" s="95" t="s">
        <v>147</v>
      </c>
    </row>
    <row r="55" spans="1:21" x14ac:dyDescent="0.25">
      <c r="A55" s="95"/>
      <c r="B55" s="95"/>
      <c r="C55" s="95"/>
      <c r="D55" s="95"/>
      <c r="E55" s="95"/>
      <c r="F55" s="95" t="s">
        <v>156</v>
      </c>
      <c r="G55" s="95" t="s">
        <v>155</v>
      </c>
      <c r="H55" s="95" t="s">
        <v>161</v>
      </c>
      <c r="I55" s="95" t="s">
        <v>153</v>
      </c>
      <c r="J55" s="95" t="s">
        <v>152</v>
      </c>
      <c r="K55" s="95" t="s">
        <v>151</v>
      </c>
      <c r="L55" s="95" t="s">
        <v>150</v>
      </c>
      <c r="M55" s="95" t="s">
        <v>147</v>
      </c>
      <c r="N55" s="96" t="s">
        <v>149</v>
      </c>
      <c r="O55">
        <v>0.5</v>
      </c>
      <c r="P55" s="95" t="s">
        <v>148</v>
      </c>
      <c r="Q55">
        <v>0.5</v>
      </c>
      <c r="R55" s="95" t="s">
        <v>148</v>
      </c>
      <c r="S55" s="95" t="s">
        <v>147</v>
      </c>
      <c r="T55">
        <v>4</v>
      </c>
      <c r="U55" s="95" t="s">
        <v>147</v>
      </c>
    </row>
    <row r="56" spans="1:21" x14ac:dyDescent="0.25">
      <c r="A56" s="95"/>
      <c r="B56" s="95"/>
      <c r="C56" s="95"/>
      <c r="D56" s="95"/>
      <c r="E56" s="95"/>
      <c r="F56" s="95" t="s">
        <v>156</v>
      </c>
      <c r="G56" s="95" t="s">
        <v>155</v>
      </c>
      <c r="H56" s="95" t="s">
        <v>160</v>
      </c>
      <c r="I56" s="95" t="s">
        <v>153</v>
      </c>
      <c r="J56" s="95" t="s">
        <v>152</v>
      </c>
      <c r="K56" s="95" t="s">
        <v>151</v>
      </c>
      <c r="L56" s="95" t="s">
        <v>150</v>
      </c>
      <c r="M56" s="95" t="s">
        <v>147</v>
      </c>
      <c r="N56" s="96" t="s">
        <v>149</v>
      </c>
      <c r="O56">
        <v>0.5</v>
      </c>
      <c r="P56" s="95" t="s">
        <v>148</v>
      </c>
      <c r="Q56">
        <v>0.5</v>
      </c>
      <c r="R56" s="95" t="s">
        <v>148</v>
      </c>
      <c r="S56" s="95" t="s">
        <v>147</v>
      </c>
      <c r="T56">
        <v>4</v>
      </c>
      <c r="U56" s="95" t="s">
        <v>147</v>
      </c>
    </row>
    <row r="57" spans="1:21" x14ac:dyDescent="0.25">
      <c r="A57" s="95"/>
      <c r="B57" s="95"/>
      <c r="C57" s="95"/>
      <c r="D57" s="95"/>
      <c r="E57" s="95"/>
      <c r="F57" s="95" t="s">
        <v>156</v>
      </c>
      <c r="G57" s="95" t="s">
        <v>155</v>
      </c>
      <c r="H57" s="95" t="s">
        <v>159</v>
      </c>
      <c r="I57" s="95" t="s">
        <v>153</v>
      </c>
      <c r="J57" s="95" t="s">
        <v>152</v>
      </c>
      <c r="K57" s="95" t="s">
        <v>151</v>
      </c>
      <c r="L57" s="95" t="s">
        <v>150</v>
      </c>
      <c r="M57" s="95" t="s">
        <v>147</v>
      </c>
      <c r="N57" s="96" t="s">
        <v>149</v>
      </c>
      <c r="O57">
        <v>0.5</v>
      </c>
      <c r="P57" s="95" t="s">
        <v>148</v>
      </c>
      <c r="Q57">
        <v>0.5</v>
      </c>
      <c r="R57" s="95" t="s">
        <v>148</v>
      </c>
      <c r="S57" s="95" t="s">
        <v>147</v>
      </c>
      <c r="T57">
        <v>4</v>
      </c>
      <c r="U57" s="95" t="s">
        <v>147</v>
      </c>
    </row>
    <row r="58" spans="1:21" x14ac:dyDescent="0.25">
      <c r="A58" s="95"/>
      <c r="B58" s="95"/>
      <c r="C58" s="95"/>
      <c r="D58" s="95"/>
      <c r="E58" s="95"/>
      <c r="F58" s="95" t="s">
        <v>156</v>
      </c>
      <c r="G58" s="95" t="s">
        <v>155</v>
      </c>
      <c r="H58" s="95" t="s">
        <v>158</v>
      </c>
      <c r="I58" s="95" t="s">
        <v>153</v>
      </c>
      <c r="J58" s="95" t="s">
        <v>152</v>
      </c>
      <c r="K58" s="95" t="s">
        <v>151</v>
      </c>
      <c r="L58" s="95" t="s">
        <v>150</v>
      </c>
      <c r="M58" s="95" t="s">
        <v>147</v>
      </c>
      <c r="N58" s="96" t="s">
        <v>149</v>
      </c>
      <c r="O58">
        <v>0.5</v>
      </c>
      <c r="P58" s="95" t="s">
        <v>148</v>
      </c>
      <c r="Q58">
        <v>0.5</v>
      </c>
      <c r="R58" s="95" t="s">
        <v>148</v>
      </c>
      <c r="S58" s="95" t="s">
        <v>147</v>
      </c>
      <c r="T58">
        <v>4</v>
      </c>
      <c r="U58" s="95" t="s">
        <v>147</v>
      </c>
    </row>
    <row r="59" spans="1:21" x14ac:dyDescent="0.25">
      <c r="A59" s="95"/>
      <c r="B59" s="95"/>
      <c r="C59" s="95"/>
      <c r="D59" s="95"/>
      <c r="E59" s="95"/>
      <c r="F59" s="95" t="s">
        <v>156</v>
      </c>
      <c r="G59" s="95" t="s">
        <v>155</v>
      </c>
      <c r="H59" s="95" t="s">
        <v>157</v>
      </c>
      <c r="I59" s="95" t="s">
        <v>153</v>
      </c>
      <c r="J59" s="95" t="s">
        <v>152</v>
      </c>
      <c r="K59" s="95" t="s">
        <v>151</v>
      </c>
      <c r="L59" s="95" t="s">
        <v>150</v>
      </c>
      <c r="M59" s="95" t="s">
        <v>147</v>
      </c>
      <c r="N59" s="96" t="s">
        <v>149</v>
      </c>
      <c r="O59">
        <v>0.5</v>
      </c>
      <c r="P59" s="95" t="s">
        <v>148</v>
      </c>
      <c r="Q59">
        <v>0.5</v>
      </c>
      <c r="R59" s="95" t="s">
        <v>148</v>
      </c>
      <c r="S59" s="95" t="s">
        <v>147</v>
      </c>
      <c r="T59">
        <v>4</v>
      </c>
      <c r="U59" s="95" t="s">
        <v>147</v>
      </c>
    </row>
    <row r="60" spans="1:21" x14ac:dyDescent="0.25">
      <c r="A60" s="95"/>
      <c r="B60" s="95"/>
      <c r="C60" s="95"/>
      <c r="D60" s="95"/>
      <c r="E60" s="95"/>
      <c r="F60" s="95" t="s">
        <v>156</v>
      </c>
      <c r="G60" s="95" t="s">
        <v>155</v>
      </c>
      <c r="H60" s="95" t="s">
        <v>154</v>
      </c>
      <c r="I60" s="95" t="s">
        <v>153</v>
      </c>
      <c r="J60" s="95" t="s">
        <v>152</v>
      </c>
      <c r="K60" s="95" t="s">
        <v>151</v>
      </c>
      <c r="L60" s="95" t="s">
        <v>150</v>
      </c>
      <c r="M60" s="95" t="s">
        <v>147</v>
      </c>
      <c r="N60" s="96" t="s">
        <v>149</v>
      </c>
      <c r="O60">
        <v>0.5</v>
      </c>
      <c r="P60" s="95" t="s">
        <v>148</v>
      </c>
      <c r="Q60">
        <v>0.5</v>
      </c>
      <c r="R60" s="95" t="s">
        <v>148</v>
      </c>
      <c r="S60" s="95" t="s">
        <v>147</v>
      </c>
      <c r="T60">
        <v>4</v>
      </c>
      <c r="U60" s="95" t="s">
        <v>147</v>
      </c>
    </row>
  </sheetData>
  <sheetProtection algorithmName="SHA-512" hashValue="P9BhvAB14LIp+XiGazq/D/QTrA74ROs+CFeAFB4Ii5CTSp627YdjQBwKK9JsdUMpsfEu/HnrQAmd8eld5QaeBg==" saltValue="OQ9n9A2CvYhz3RlI3nX7sw==" spinCount="100000" sheet="1" insertColumns="0" insertRows="0" insertHyperlinks="0" deleteColumns="0" deleteRows="0" sort="0" autoFilter="0" pivotTables="0"/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2" r:id="rId11"/>
    <hyperlink ref="N13" r:id="rId12"/>
    <hyperlink ref="N14" r:id="rId13"/>
    <hyperlink ref="N15" r:id="rId14"/>
    <hyperlink ref="N16" r:id="rId15"/>
    <hyperlink ref="N17" r:id="rId16"/>
    <hyperlink ref="N18" r:id="rId17"/>
    <hyperlink ref="N19" r:id="rId18"/>
    <hyperlink ref="N20" r:id="rId19"/>
    <hyperlink ref="N21" r:id="rId20"/>
    <hyperlink ref="N22" r:id="rId21"/>
    <hyperlink ref="N23" r:id="rId22"/>
    <hyperlink ref="N24" r:id="rId23"/>
    <hyperlink ref="N25" r:id="rId24"/>
    <hyperlink ref="N26" r:id="rId25"/>
    <hyperlink ref="N27" r:id="rId26"/>
    <hyperlink ref="N28" r:id="rId27"/>
    <hyperlink ref="N29" r:id="rId28"/>
    <hyperlink ref="N30" r:id="rId29"/>
    <hyperlink ref="N31" r:id="rId30"/>
    <hyperlink ref="N32" r:id="rId31"/>
    <hyperlink ref="N33" r:id="rId32"/>
    <hyperlink ref="N34" r:id="rId33"/>
    <hyperlink ref="N35" r:id="rId34"/>
    <hyperlink ref="N36" r:id="rId35"/>
    <hyperlink ref="N37" r:id="rId36"/>
    <hyperlink ref="N38" r:id="rId37"/>
    <hyperlink ref="N39" r:id="rId38"/>
    <hyperlink ref="N40" r:id="rId39"/>
    <hyperlink ref="N41" r:id="rId40"/>
    <hyperlink ref="N42" r:id="rId41"/>
    <hyperlink ref="N43" r:id="rId42"/>
    <hyperlink ref="N44" r:id="rId43"/>
    <hyperlink ref="N45" r:id="rId44"/>
    <hyperlink ref="N46" r:id="rId45"/>
    <hyperlink ref="N47" r:id="rId46"/>
    <hyperlink ref="N48" r:id="rId47"/>
    <hyperlink ref="N49" r:id="rId48"/>
    <hyperlink ref="N50" r:id="rId49"/>
    <hyperlink ref="N51" r:id="rId50"/>
    <hyperlink ref="N52" r:id="rId51"/>
    <hyperlink ref="N53" r:id="rId52"/>
    <hyperlink ref="N54" r:id="rId53"/>
    <hyperlink ref="N55" r:id="rId54"/>
    <hyperlink ref="N56" r:id="rId55"/>
    <hyperlink ref="N57" r:id="rId56"/>
    <hyperlink ref="N58" r:id="rId57"/>
    <hyperlink ref="N59" r:id="rId58"/>
    <hyperlink ref="N60" r:id="rId59"/>
  </hyperlinks>
  <pageMargins left="0.7" right="0.7" top="0.75" bottom="0.75" header="0.3" footer="0.3"/>
  <tableParts count="1">
    <tablePart r:id="rId60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6"/>
  <sheetViews>
    <sheetView workbookViewId="0">
      <selection activeCell="A2" sqref="A2:K26"/>
    </sheetView>
  </sheetViews>
  <sheetFormatPr defaultRowHeight="16.5" x14ac:dyDescent="0.3"/>
  <cols>
    <col min="1" max="1" width="12" style="12" customWidth="1"/>
    <col min="2" max="2" width="13.85546875" style="12" customWidth="1"/>
    <col min="3" max="4" width="11.7109375" style="12" customWidth="1"/>
    <col min="5" max="6" width="11.7109375" style="4" customWidth="1"/>
    <col min="7" max="7" width="14.140625" style="12" customWidth="1"/>
    <col min="8" max="8" width="47.140625" style="12" bestFit="1" customWidth="1"/>
    <col min="9" max="10" width="29.7109375" style="12" bestFit="1" customWidth="1"/>
    <col min="11" max="11" width="23.7109375" style="12" bestFit="1" customWidth="1"/>
    <col min="12" max="16384" width="9.140625" style="12"/>
  </cols>
  <sheetData>
    <row r="1" spans="1:11" s="134" customFormat="1" ht="17.25" thickBot="1" x14ac:dyDescent="0.35">
      <c r="A1" s="129" t="s">
        <v>245</v>
      </c>
      <c r="B1" s="130" t="s">
        <v>248</v>
      </c>
      <c r="C1" s="131" t="s">
        <v>140</v>
      </c>
      <c r="D1" s="132" t="s">
        <v>141</v>
      </c>
      <c r="E1" s="133" t="s">
        <v>18</v>
      </c>
      <c r="F1" s="133" t="s">
        <v>19</v>
      </c>
      <c r="G1" s="131" t="s">
        <v>215</v>
      </c>
      <c r="H1" s="129" t="s">
        <v>143</v>
      </c>
      <c r="I1" s="129" t="s">
        <v>144</v>
      </c>
      <c r="J1" s="129" t="s">
        <v>165</v>
      </c>
      <c r="K1" s="129" t="s">
        <v>155</v>
      </c>
    </row>
    <row r="2" spans="1:11" x14ac:dyDescent="0.3">
      <c r="A2" s="6" t="s">
        <v>247</v>
      </c>
      <c r="B2" s="6" t="s">
        <v>244</v>
      </c>
      <c r="C2" s="135">
        <v>30.453588712799998</v>
      </c>
      <c r="D2" s="135">
        <v>-84.279339712199999</v>
      </c>
      <c r="E2" s="4">
        <v>716256.342297</v>
      </c>
      <c r="F2" s="4">
        <v>373199.151938</v>
      </c>
      <c r="H2" s="136" t="s">
        <v>210</v>
      </c>
      <c r="I2" s="12" t="s">
        <v>177</v>
      </c>
      <c r="J2" s="6" t="s">
        <v>164</v>
      </c>
      <c r="K2" s="6" t="s">
        <v>154</v>
      </c>
    </row>
    <row r="3" spans="1:11" x14ac:dyDescent="0.3">
      <c r="A3" s="6" t="s">
        <v>247</v>
      </c>
      <c r="B3" s="6" t="s">
        <v>249</v>
      </c>
      <c r="C3" s="135">
        <v>30.190266918561708</v>
      </c>
      <c r="D3" s="135">
        <v>-83.523640316605807</v>
      </c>
      <c r="E3" s="4">
        <v>716328.2046324719</v>
      </c>
      <c r="F3" s="4">
        <v>373220.13038264704</v>
      </c>
      <c r="H3" s="137" t="s">
        <v>203</v>
      </c>
      <c r="I3" s="12" t="s">
        <v>178</v>
      </c>
      <c r="J3" s="12" t="s">
        <v>167</v>
      </c>
      <c r="K3" s="12" t="s">
        <v>158</v>
      </c>
    </row>
    <row r="4" spans="1:11" x14ac:dyDescent="0.3">
      <c r="A4" s="6" t="s">
        <v>247</v>
      </c>
      <c r="B4" s="6" t="s">
        <v>250</v>
      </c>
      <c r="C4" s="135">
        <v>30.162795199813907</v>
      </c>
      <c r="D4" s="135">
        <v>-84.151292496276028</v>
      </c>
      <c r="E4" s="4">
        <v>716318.13442570774</v>
      </c>
      <c r="F4" s="4">
        <v>373263.27805774391</v>
      </c>
      <c r="H4" s="138" t="s">
        <v>208</v>
      </c>
      <c r="I4" s="12" t="s">
        <v>179</v>
      </c>
      <c r="J4" s="12" t="s">
        <v>166</v>
      </c>
      <c r="K4" s="12" t="s">
        <v>160</v>
      </c>
    </row>
    <row r="5" spans="1:11" x14ac:dyDescent="0.3">
      <c r="A5" s="6" t="s">
        <v>247</v>
      </c>
      <c r="B5" s="6" t="s">
        <v>251</v>
      </c>
      <c r="C5" s="135">
        <v>30.382097345814863</v>
      </c>
      <c r="D5" s="135">
        <v>-84.261374076609769</v>
      </c>
      <c r="E5" s="4">
        <v>716333.55016936443</v>
      </c>
      <c r="F5" s="4">
        <v>373263.7150495915</v>
      </c>
      <c r="H5" s="138" t="s">
        <v>192</v>
      </c>
      <c r="I5" s="12" t="s">
        <v>179</v>
      </c>
      <c r="J5" s="12" t="s">
        <v>167</v>
      </c>
      <c r="K5" s="12" t="s">
        <v>163</v>
      </c>
    </row>
    <row r="6" spans="1:11" x14ac:dyDescent="0.3">
      <c r="A6" s="6" t="s">
        <v>247</v>
      </c>
      <c r="B6" s="6" t="s">
        <v>252</v>
      </c>
      <c r="C6" s="135">
        <v>30.475616185389391</v>
      </c>
      <c r="D6" s="135">
        <v>-84.923672843857815</v>
      </c>
      <c r="E6" s="4">
        <v>716275.60969387146</v>
      </c>
      <c r="F6" s="4">
        <v>373275.94352771819</v>
      </c>
      <c r="H6" s="138" t="s">
        <v>208</v>
      </c>
      <c r="I6" s="12" t="s">
        <v>178</v>
      </c>
      <c r="J6" s="12" t="s">
        <v>168</v>
      </c>
      <c r="K6" s="12" t="s">
        <v>163</v>
      </c>
    </row>
    <row r="7" spans="1:11" x14ac:dyDescent="0.3">
      <c r="A7" s="6" t="s">
        <v>247</v>
      </c>
      <c r="B7" s="6" t="s">
        <v>253</v>
      </c>
      <c r="C7" s="135">
        <v>29.838038795292185</v>
      </c>
      <c r="D7" s="135">
        <v>-84.665305286334942</v>
      </c>
      <c r="E7" s="4">
        <v>716330.49673807668</v>
      </c>
      <c r="F7" s="4">
        <v>373226.60167789756</v>
      </c>
      <c r="H7" s="138" t="s">
        <v>192</v>
      </c>
      <c r="I7" s="12" t="s">
        <v>179</v>
      </c>
      <c r="J7" s="12" t="s">
        <v>169</v>
      </c>
      <c r="K7" s="12" t="s">
        <v>160</v>
      </c>
    </row>
    <row r="8" spans="1:11" x14ac:dyDescent="0.3">
      <c r="A8" s="6" t="s">
        <v>247</v>
      </c>
      <c r="B8" s="6" t="s">
        <v>254</v>
      </c>
      <c r="C8" s="135">
        <v>30.822179369729636</v>
      </c>
      <c r="D8" s="135">
        <v>-83.825357155091396</v>
      </c>
      <c r="E8" s="4">
        <v>716294.37072313472</v>
      </c>
      <c r="F8" s="4">
        <v>373241.91222422605</v>
      </c>
      <c r="H8" s="137" t="s">
        <v>203</v>
      </c>
      <c r="I8" s="12" t="s">
        <v>178</v>
      </c>
      <c r="J8" s="12" t="s">
        <v>167</v>
      </c>
      <c r="K8" s="12" t="s">
        <v>162</v>
      </c>
    </row>
    <row r="9" spans="1:11" x14ac:dyDescent="0.3">
      <c r="A9" s="6" t="s">
        <v>247</v>
      </c>
      <c r="B9" s="6" t="s">
        <v>255</v>
      </c>
      <c r="C9" s="135">
        <v>30.299186204359845</v>
      </c>
      <c r="D9" s="135">
        <v>-83.776512078532534</v>
      </c>
      <c r="E9" s="4">
        <v>716342.42524838692</v>
      </c>
      <c r="F9" s="4">
        <v>373275.03130768583</v>
      </c>
      <c r="H9" s="138" t="s">
        <v>208</v>
      </c>
      <c r="I9" s="12" t="s">
        <v>178</v>
      </c>
      <c r="J9" s="12" t="s">
        <v>167</v>
      </c>
      <c r="K9" s="12" t="s">
        <v>163</v>
      </c>
    </row>
    <row r="10" spans="1:11" x14ac:dyDescent="0.3">
      <c r="A10" s="6" t="s">
        <v>247</v>
      </c>
      <c r="B10" s="6" t="s">
        <v>256</v>
      </c>
      <c r="C10" s="135">
        <v>30.458842852215188</v>
      </c>
      <c r="D10" s="135">
        <v>-84.009784746325934</v>
      </c>
      <c r="E10" s="4">
        <v>716303.3147160298</v>
      </c>
      <c r="F10" s="4">
        <v>373236.32066606119</v>
      </c>
      <c r="H10" s="137" t="s">
        <v>203</v>
      </c>
      <c r="I10" s="12" t="s">
        <v>176</v>
      </c>
      <c r="J10" s="12" t="s">
        <v>168</v>
      </c>
      <c r="K10" s="12" t="s">
        <v>162</v>
      </c>
    </row>
    <row r="11" spans="1:11" x14ac:dyDescent="0.3">
      <c r="A11" s="6" t="s">
        <v>247</v>
      </c>
      <c r="B11" s="6" t="s">
        <v>257</v>
      </c>
      <c r="C11" s="135">
        <v>30.695969511955777</v>
      </c>
      <c r="D11" s="135">
        <v>-84.418798776533862</v>
      </c>
      <c r="E11" s="4">
        <v>716272.52497731906</v>
      </c>
      <c r="F11" s="4">
        <v>373243.60940816457</v>
      </c>
      <c r="H11" s="136" t="s">
        <v>192</v>
      </c>
      <c r="I11" s="12" t="s">
        <v>178</v>
      </c>
      <c r="J11" s="12" t="s">
        <v>166</v>
      </c>
      <c r="K11" s="12" t="s">
        <v>161</v>
      </c>
    </row>
    <row r="12" spans="1:11" x14ac:dyDescent="0.3">
      <c r="A12" s="6" t="s">
        <v>247</v>
      </c>
      <c r="B12" s="6" t="s">
        <v>258</v>
      </c>
      <c r="C12" s="135">
        <v>30.745598913982725</v>
      </c>
      <c r="D12" s="135">
        <v>-84.041773618780724</v>
      </c>
      <c r="E12" s="4">
        <v>716272.59985552332</v>
      </c>
      <c r="F12" s="4">
        <v>373257.52477563167</v>
      </c>
      <c r="H12" s="136" t="s">
        <v>192</v>
      </c>
      <c r="I12" s="12" t="s">
        <v>177</v>
      </c>
      <c r="J12" s="12" t="s">
        <v>167</v>
      </c>
      <c r="K12" s="12" t="s">
        <v>162</v>
      </c>
    </row>
    <row r="13" spans="1:11" x14ac:dyDescent="0.3">
      <c r="A13" s="6" t="s">
        <v>247</v>
      </c>
      <c r="B13" s="6" t="s">
        <v>259</v>
      </c>
      <c r="C13" s="135">
        <v>29.746543065443269</v>
      </c>
      <c r="D13" s="135">
        <v>-84.677588988945686</v>
      </c>
      <c r="E13" s="4">
        <v>716292.83928627486</v>
      </c>
      <c r="F13" s="4">
        <v>373201.03135506168</v>
      </c>
      <c r="H13" s="136" t="s">
        <v>203</v>
      </c>
      <c r="I13" s="12" t="s">
        <v>176</v>
      </c>
      <c r="J13" s="12" t="s">
        <v>170</v>
      </c>
      <c r="K13" s="12" t="s">
        <v>161</v>
      </c>
    </row>
    <row r="14" spans="1:11" x14ac:dyDescent="0.3">
      <c r="A14" s="6" t="s">
        <v>247</v>
      </c>
      <c r="B14" s="6" t="s">
        <v>260</v>
      </c>
      <c r="C14" s="135">
        <v>30.353591387617961</v>
      </c>
      <c r="D14" s="135">
        <v>-83.736853019103435</v>
      </c>
      <c r="E14" s="4">
        <v>716289.72551347385</v>
      </c>
      <c r="F14" s="4">
        <v>373282.31059597328</v>
      </c>
      <c r="H14" s="139" t="s">
        <v>194</v>
      </c>
      <c r="I14" s="12" t="s">
        <v>179</v>
      </c>
      <c r="J14" s="12" t="s">
        <v>166</v>
      </c>
      <c r="K14" s="12" t="s">
        <v>162</v>
      </c>
    </row>
    <row r="15" spans="1:11" x14ac:dyDescent="0.3">
      <c r="A15" s="6" t="s">
        <v>247</v>
      </c>
      <c r="B15" s="6" t="s">
        <v>261</v>
      </c>
      <c r="C15" s="135">
        <v>30.703262610199186</v>
      </c>
      <c r="D15" s="135">
        <v>-84.188489496109185</v>
      </c>
      <c r="E15" s="4">
        <v>716321.01113448117</v>
      </c>
      <c r="F15" s="4">
        <v>373262.79675016791</v>
      </c>
      <c r="H15" s="136" t="s">
        <v>192</v>
      </c>
      <c r="I15" s="12" t="s">
        <v>179</v>
      </c>
      <c r="J15" s="12" t="s">
        <v>169</v>
      </c>
      <c r="K15" s="12" t="s">
        <v>160</v>
      </c>
    </row>
    <row r="16" spans="1:11" x14ac:dyDescent="0.3">
      <c r="A16" s="6" t="s">
        <v>247</v>
      </c>
      <c r="B16" s="6" t="s">
        <v>262</v>
      </c>
      <c r="C16" s="135">
        <v>30.701004180932237</v>
      </c>
      <c r="D16" s="135">
        <v>-83.754333048198674</v>
      </c>
      <c r="E16" s="4">
        <v>716343.89790909679</v>
      </c>
      <c r="F16" s="4">
        <v>373249.52575775079</v>
      </c>
      <c r="H16" s="136" t="s">
        <v>203</v>
      </c>
      <c r="I16" s="12" t="s">
        <v>178</v>
      </c>
      <c r="J16" s="12" t="s">
        <v>167</v>
      </c>
      <c r="K16" s="12" t="s">
        <v>162</v>
      </c>
    </row>
    <row r="17" spans="1:11" x14ac:dyDescent="0.3">
      <c r="A17" s="6" t="s">
        <v>247</v>
      </c>
      <c r="B17" s="6" t="s">
        <v>263</v>
      </c>
      <c r="C17" s="135">
        <v>30.724320442934896</v>
      </c>
      <c r="D17" s="135">
        <v>-84.012631125080304</v>
      </c>
      <c r="E17" s="4">
        <v>716312.17565354181</v>
      </c>
      <c r="F17" s="4">
        <v>373224.04186563543</v>
      </c>
      <c r="H17" s="136" t="s">
        <v>200</v>
      </c>
      <c r="I17" s="139" t="s">
        <v>177</v>
      </c>
      <c r="J17" s="12" t="s">
        <v>167</v>
      </c>
      <c r="K17" s="12" t="s">
        <v>160</v>
      </c>
    </row>
    <row r="18" spans="1:11" x14ac:dyDescent="0.3">
      <c r="A18" s="6" t="s">
        <v>247</v>
      </c>
      <c r="B18" s="6" t="s">
        <v>264</v>
      </c>
      <c r="C18" s="135">
        <v>30.55757945299365</v>
      </c>
      <c r="D18" s="135">
        <v>-84.382815651686641</v>
      </c>
      <c r="E18" s="4">
        <v>716297.02389865753</v>
      </c>
      <c r="F18" s="4">
        <v>373246.32919843064</v>
      </c>
      <c r="H18" s="136" t="s">
        <v>203</v>
      </c>
      <c r="I18" s="12" t="s">
        <v>174</v>
      </c>
      <c r="J18" s="12" t="s">
        <v>167</v>
      </c>
      <c r="K18" s="12" t="s">
        <v>161</v>
      </c>
    </row>
    <row r="19" spans="1:11" x14ac:dyDescent="0.3">
      <c r="A19" s="6" t="s">
        <v>247</v>
      </c>
      <c r="B19" s="6" t="s">
        <v>265</v>
      </c>
      <c r="C19" s="135">
        <v>30.527468003268865</v>
      </c>
      <c r="D19" s="135">
        <v>-84.681005613662961</v>
      </c>
      <c r="E19" s="4">
        <v>716288.21559274429</v>
      </c>
      <c r="F19" s="4">
        <v>373268.0632650081</v>
      </c>
      <c r="H19" s="136" t="s">
        <v>192</v>
      </c>
      <c r="I19" s="12" t="s">
        <v>179</v>
      </c>
      <c r="J19" s="12" t="s">
        <v>166</v>
      </c>
      <c r="K19" s="12" t="s">
        <v>163</v>
      </c>
    </row>
    <row r="20" spans="1:11" x14ac:dyDescent="0.3">
      <c r="A20" s="6" t="s">
        <v>247</v>
      </c>
      <c r="B20" s="6" t="s">
        <v>266</v>
      </c>
      <c r="C20" s="135">
        <v>30.542301529003481</v>
      </c>
      <c r="D20" s="135">
        <v>-84.236848511884205</v>
      </c>
      <c r="E20" s="4">
        <v>716279.40277910244</v>
      </c>
      <c r="F20" s="4">
        <v>373270.01157050038</v>
      </c>
      <c r="H20" s="136" t="s">
        <v>192</v>
      </c>
      <c r="I20" s="12" t="s">
        <v>175</v>
      </c>
      <c r="J20" s="12" t="s">
        <v>168</v>
      </c>
      <c r="K20" s="12" t="s">
        <v>161</v>
      </c>
    </row>
    <row r="21" spans="1:11" x14ac:dyDescent="0.3">
      <c r="A21" s="6" t="s">
        <v>247</v>
      </c>
      <c r="B21" s="6" t="s">
        <v>267</v>
      </c>
      <c r="C21" s="135">
        <v>30.423617964373165</v>
      </c>
      <c r="D21" s="135">
        <v>-84.527470865909237</v>
      </c>
      <c r="E21" s="4">
        <v>716321.11422890716</v>
      </c>
      <c r="F21" s="4">
        <v>373231.53937120351</v>
      </c>
      <c r="H21" s="136" t="s">
        <v>203</v>
      </c>
      <c r="I21" s="12" t="s">
        <v>179</v>
      </c>
      <c r="J21" s="12" t="s">
        <v>167</v>
      </c>
      <c r="K21" s="12" t="s">
        <v>158</v>
      </c>
    </row>
    <row r="22" spans="1:11" x14ac:dyDescent="0.3">
      <c r="A22" s="6" t="s">
        <v>247</v>
      </c>
      <c r="B22" s="6" t="s">
        <v>268</v>
      </c>
      <c r="C22" s="135">
        <v>30.111039548451604</v>
      </c>
      <c r="D22" s="135">
        <v>-84.668136802743874</v>
      </c>
      <c r="E22" s="4">
        <v>716279.7729890754</v>
      </c>
      <c r="F22" s="4">
        <v>373214.04125466204</v>
      </c>
      <c r="H22" s="136" t="s">
        <v>192</v>
      </c>
      <c r="I22" s="12" t="s">
        <v>178</v>
      </c>
      <c r="J22" s="12" t="s">
        <v>166</v>
      </c>
      <c r="K22" s="12" t="s">
        <v>162</v>
      </c>
    </row>
    <row r="23" spans="1:11" x14ac:dyDescent="0.3">
      <c r="A23" s="6" t="s">
        <v>247</v>
      </c>
      <c r="B23" s="6" t="s">
        <v>269</v>
      </c>
      <c r="C23" s="135">
        <v>29.904844255143939</v>
      </c>
      <c r="D23" s="135">
        <v>-84.806588955101532</v>
      </c>
      <c r="E23" s="4">
        <v>716316.45322671195</v>
      </c>
      <c r="F23" s="4">
        <v>373220.15986977448</v>
      </c>
      <c r="H23" s="12" t="s">
        <v>192</v>
      </c>
      <c r="I23" s="12" t="s">
        <v>179</v>
      </c>
      <c r="J23" s="12" t="s">
        <v>169</v>
      </c>
      <c r="K23" s="12" t="s">
        <v>162</v>
      </c>
    </row>
    <row r="24" spans="1:11" x14ac:dyDescent="0.3">
      <c r="A24" s="6" t="s">
        <v>247</v>
      </c>
      <c r="B24" s="6" t="s">
        <v>270</v>
      </c>
      <c r="C24" s="135">
        <v>29.890643404128713</v>
      </c>
      <c r="D24" s="135">
        <v>-83.729250520559432</v>
      </c>
      <c r="E24" s="4">
        <v>716321.6376072343</v>
      </c>
      <c r="F24" s="4">
        <v>373223.53054213896</v>
      </c>
      <c r="H24" s="12" t="s">
        <v>192</v>
      </c>
      <c r="I24" s="12" t="s">
        <v>178</v>
      </c>
      <c r="J24" s="12" t="s">
        <v>168</v>
      </c>
      <c r="K24" s="12" t="s">
        <v>162</v>
      </c>
    </row>
    <row r="25" spans="1:11" x14ac:dyDescent="0.3">
      <c r="A25" s="6" t="s">
        <v>247</v>
      </c>
      <c r="B25" s="6" t="s">
        <v>271</v>
      </c>
      <c r="C25" s="135">
        <v>30.468484116831036</v>
      </c>
      <c r="D25" s="135">
        <v>-84.145093635664367</v>
      </c>
      <c r="E25" s="4">
        <v>716311.63133897446</v>
      </c>
      <c r="F25" s="4">
        <v>373201.39362781134</v>
      </c>
      <c r="H25" s="12" t="s">
        <v>192</v>
      </c>
      <c r="I25" s="12" t="s">
        <v>179</v>
      </c>
      <c r="J25" s="6" t="s">
        <v>164</v>
      </c>
      <c r="K25" s="12" t="s">
        <v>163</v>
      </c>
    </row>
    <row r="26" spans="1:11" x14ac:dyDescent="0.3">
      <c r="A26" s="6" t="s">
        <v>247</v>
      </c>
      <c r="B26" s="6" t="s">
        <v>272</v>
      </c>
      <c r="C26" s="135">
        <v>29.716527391932615</v>
      </c>
      <c r="D26" s="135">
        <v>-83.938133201068538</v>
      </c>
      <c r="E26" s="4">
        <v>716276.31559653941</v>
      </c>
      <c r="F26" s="4">
        <v>373288.07551343268</v>
      </c>
      <c r="G26" s="12" t="s">
        <v>273</v>
      </c>
      <c r="H26" s="12" t="s">
        <v>211</v>
      </c>
      <c r="I26" s="12" t="s">
        <v>179</v>
      </c>
      <c r="J26" s="12" t="s">
        <v>170</v>
      </c>
      <c r="K26" s="12" t="s">
        <v>162</v>
      </c>
    </row>
  </sheetData>
  <sheetProtection algorithmName="SHA-512" hashValue="stRxZ4RfzoVh56aYCT4f6ViIxYfUrg0Sq5oO5FQkaGfAJYTc2w1k4jqsRW9SD63fX725Cg8pLjkuTGf29YcrUg==" saltValue="hPdLgFMOrvAv4cMWIQPgjA==" spinCount="100000" sheet="1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62E2F24B5F44D992D91BB16FC4982" ma:contentTypeVersion="19" ma:contentTypeDescription="Create a new document." ma:contentTypeScope="" ma:versionID="e357c8cb1f7142847dd49e5d5b816b70">
  <xsd:schema xmlns:xsd="http://www.w3.org/2001/XMLSchema" xmlns:xs="http://www.w3.org/2001/XMLSchema" xmlns:p="http://schemas.microsoft.com/office/2006/metadata/properties" xmlns:ns2="00684945-d88f-4c9f-923d-759920899312" xmlns:ns3="e5eaa4e6-bc26-4afd-904b-55e7737e462b" targetNamespace="http://schemas.microsoft.com/office/2006/metadata/properties" ma:root="true" ma:fieldsID="80f9581f3fa318a5628946ed9b1d6028" ns2:_="" ns3:_="">
    <xsd:import namespace="00684945-d88f-4c9f-923d-759920899312"/>
    <xsd:import namespace="e5eaa4e6-bc26-4afd-904b-55e7737e4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sortorder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84945-d88f-4c9f-923d-7599208993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678de66-338b-4ec6-8e30-1a68a50e6fdc}" ma:internalName="TaxCatchAll" ma:showField="CatchAllData" ma:web="00684945-d88f-4c9f-923d-759920899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aa4e6-bc26-4afd-904b-55e7737e4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sortorder" ma:index="12" nillable="true" ma:displayName="sortorder" ma:decimals="1" ma:default="50" ma:internalName="sortorder" ma:percentage="FALSE">
      <xsd:simpleType>
        <xsd:restriction base="dms:Number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43b83bf-5a34-45d0-bf74-ccf924154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0A7A4-7C04-4338-9A29-875A9E38534E}"/>
</file>

<file path=customXml/itemProps2.xml><?xml version="1.0" encoding="utf-8"?>
<ds:datastoreItem xmlns:ds="http://schemas.openxmlformats.org/officeDocument/2006/customXml" ds:itemID="{31E38C21-13D6-49CE-8E68-3C33EF2A97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Complian_example</vt:lpstr>
      <vt:lpstr>Original_data</vt:lpstr>
      <vt:lpstr>lookups</vt:lpstr>
      <vt:lpstr>Ouput_table</vt:lpstr>
      <vt:lpstr>All_summary</vt:lpstr>
      <vt:lpstr>Summary_species</vt:lpstr>
      <vt:lpstr>Lookup_Tables</vt:lpstr>
      <vt:lpstr>Avenza_Schema_Ref</vt:lpstr>
      <vt:lpstr>Example_CSV_Export</vt:lpstr>
      <vt:lpstr>Database</vt:lpstr>
      <vt:lpstr>Sizes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 Sowell</dc:creator>
  <cp:lastModifiedBy>Dexter Sowell</cp:lastModifiedBy>
  <dcterms:created xsi:type="dcterms:W3CDTF">2020-04-27T18:36:31Z</dcterms:created>
  <dcterms:modified xsi:type="dcterms:W3CDTF">2021-07-15T13:27:04Z</dcterms:modified>
</cp:coreProperties>
</file>